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01.02.2023\CIRCUIT DOCUMENTAR\Acte generale\Calculul dobânzilor aferente împrumuturilor acordate\"/>
    </mc:Choice>
  </mc:AlternateContent>
  <xr:revisionPtr revIDLastSave="0" documentId="13_ncr:1_{D125910F-A0CF-4C6F-83BD-CBAB81D2EA7A}" xr6:coauthVersionLast="47" xr6:coauthVersionMax="47" xr10:uidLastSave="{00000000-0000-0000-0000-000000000000}"/>
  <bookViews>
    <workbookView xWindow="-108" yWindow="-108" windowWidth="23256" windowHeight="12456" firstSheet="1" activeTab="5" xr2:uid="{00000000-000D-0000-FFFF-FFFF00000000}"/>
  </bookViews>
  <sheets>
    <sheet name="05.06.24" sheetId="1" r:id="rId1"/>
    <sheet name="31.12.24" sheetId="14" r:id="rId2"/>
    <sheet name="Sinteză 2024" sheetId="7" r:id="rId3"/>
    <sheet name="05.06.24 25" sheetId="15" r:id="rId4"/>
    <sheet name="31.12.24 25" sheetId="16" r:id="rId5"/>
    <sheet name="Sinteza 2025" sheetId="17" r:id="rId6"/>
    <sheet name="05.06.24 26" sheetId="18" r:id="rId7"/>
    <sheet name="31.12.24 26" sheetId="19" r:id="rId8"/>
    <sheet name="Sinteza 2026" sheetId="20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2" i="20" l="1"/>
  <c r="D11" i="20"/>
  <c r="C12" i="20"/>
  <c r="C13" i="20" s="1"/>
  <c r="C11" i="20"/>
  <c r="D12" i="17"/>
  <c r="D11" i="17"/>
  <c r="C12" i="17"/>
  <c r="C11" i="17"/>
  <c r="B13" i="20"/>
  <c r="F25" i="19"/>
  <c r="J24" i="19"/>
  <c r="K24" i="19" s="1"/>
  <c r="L24" i="19" s="1"/>
  <c r="I24" i="19"/>
  <c r="J23" i="19"/>
  <c r="K23" i="19" s="1"/>
  <c r="L23" i="19" s="1"/>
  <c r="I23" i="19"/>
  <c r="K22" i="19"/>
  <c r="L22" i="19" s="1"/>
  <c r="J22" i="19"/>
  <c r="I22" i="19"/>
  <c r="J21" i="19"/>
  <c r="K21" i="19" s="1"/>
  <c r="L21" i="19" s="1"/>
  <c r="I21" i="19"/>
  <c r="J20" i="19"/>
  <c r="K20" i="19" s="1"/>
  <c r="L20" i="19" s="1"/>
  <c r="I20" i="19"/>
  <c r="K19" i="19"/>
  <c r="L19" i="19" s="1"/>
  <c r="J19" i="19"/>
  <c r="I19" i="19"/>
  <c r="J18" i="19"/>
  <c r="K18" i="19" s="1"/>
  <c r="L18" i="19" s="1"/>
  <c r="I18" i="19"/>
  <c r="J17" i="19"/>
  <c r="K17" i="19" s="1"/>
  <c r="L17" i="19" s="1"/>
  <c r="I17" i="19"/>
  <c r="K16" i="19"/>
  <c r="L16" i="19" s="1"/>
  <c r="J16" i="19"/>
  <c r="I16" i="19"/>
  <c r="J15" i="19"/>
  <c r="K15" i="19" s="1"/>
  <c r="L15" i="19" s="1"/>
  <c r="I15" i="19"/>
  <c r="J14" i="19"/>
  <c r="K14" i="19" s="1"/>
  <c r="L14" i="19" s="1"/>
  <c r="I14" i="19"/>
  <c r="K13" i="19"/>
  <c r="J13" i="19"/>
  <c r="I13" i="19"/>
  <c r="F25" i="18"/>
  <c r="J24" i="18"/>
  <c r="K24" i="18" s="1"/>
  <c r="L24" i="18" s="1"/>
  <c r="I24" i="18"/>
  <c r="J23" i="18"/>
  <c r="K23" i="18" s="1"/>
  <c r="L23" i="18" s="1"/>
  <c r="I23" i="18"/>
  <c r="J22" i="18"/>
  <c r="K22" i="18" s="1"/>
  <c r="L22" i="18" s="1"/>
  <c r="I22" i="18"/>
  <c r="J21" i="18"/>
  <c r="K21" i="18" s="1"/>
  <c r="L21" i="18" s="1"/>
  <c r="I21" i="18"/>
  <c r="J20" i="18"/>
  <c r="K20" i="18" s="1"/>
  <c r="L20" i="18" s="1"/>
  <c r="I20" i="18"/>
  <c r="J19" i="18"/>
  <c r="K19" i="18" s="1"/>
  <c r="L19" i="18" s="1"/>
  <c r="I19" i="18"/>
  <c r="J18" i="18"/>
  <c r="K18" i="18" s="1"/>
  <c r="L18" i="18" s="1"/>
  <c r="I18" i="18"/>
  <c r="J17" i="18"/>
  <c r="K17" i="18" s="1"/>
  <c r="L17" i="18" s="1"/>
  <c r="I17" i="18"/>
  <c r="J16" i="18"/>
  <c r="K16" i="18" s="1"/>
  <c r="L16" i="18" s="1"/>
  <c r="I16" i="18"/>
  <c r="J15" i="18"/>
  <c r="K15" i="18" s="1"/>
  <c r="L15" i="18" s="1"/>
  <c r="I15" i="18"/>
  <c r="J14" i="18"/>
  <c r="K14" i="18" s="1"/>
  <c r="L14" i="18" s="1"/>
  <c r="I14" i="18"/>
  <c r="J13" i="18"/>
  <c r="K13" i="18" s="1"/>
  <c r="I13" i="18"/>
  <c r="D13" i="20" l="1"/>
  <c r="K25" i="19"/>
  <c r="L13" i="19"/>
  <c r="L25" i="19" s="1"/>
  <c r="L13" i="18"/>
  <c r="L25" i="18" s="1"/>
  <c r="K25" i="18"/>
  <c r="D13" i="17" l="1"/>
  <c r="C13" i="17"/>
  <c r="B13" i="17"/>
  <c r="F25" i="16"/>
  <c r="J24" i="16"/>
  <c r="K24" i="16" s="1"/>
  <c r="L24" i="16" s="1"/>
  <c r="I24" i="16"/>
  <c r="J23" i="16"/>
  <c r="K23" i="16" s="1"/>
  <c r="L23" i="16" s="1"/>
  <c r="I23" i="16"/>
  <c r="L22" i="16"/>
  <c r="K22" i="16"/>
  <c r="J22" i="16"/>
  <c r="I22" i="16"/>
  <c r="J21" i="16"/>
  <c r="K21" i="16" s="1"/>
  <c r="L21" i="16" s="1"/>
  <c r="I21" i="16"/>
  <c r="J20" i="16"/>
  <c r="K20" i="16" s="1"/>
  <c r="L20" i="16" s="1"/>
  <c r="I20" i="16"/>
  <c r="L19" i="16"/>
  <c r="K19" i="16"/>
  <c r="J19" i="16"/>
  <c r="I19" i="16"/>
  <c r="J18" i="16"/>
  <c r="K18" i="16" s="1"/>
  <c r="L18" i="16" s="1"/>
  <c r="I18" i="16"/>
  <c r="J17" i="16"/>
  <c r="K17" i="16" s="1"/>
  <c r="L17" i="16" s="1"/>
  <c r="I17" i="16"/>
  <c r="L16" i="16"/>
  <c r="K16" i="16"/>
  <c r="J16" i="16"/>
  <c r="I16" i="16"/>
  <c r="J15" i="16"/>
  <c r="K15" i="16" s="1"/>
  <c r="L15" i="16" s="1"/>
  <c r="I15" i="16"/>
  <c r="J14" i="16"/>
  <c r="K14" i="16" s="1"/>
  <c r="L14" i="16" s="1"/>
  <c r="I14" i="16"/>
  <c r="L13" i="16"/>
  <c r="K13" i="16"/>
  <c r="J13" i="16"/>
  <c r="I13" i="16"/>
  <c r="F25" i="15"/>
  <c r="J24" i="15"/>
  <c r="K24" i="15" s="1"/>
  <c r="L24" i="15" s="1"/>
  <c r="I24" i="15"/>
  <c r="J23" i="15"/>
  <c r="K23" i="15" s="1"/>
  <c r="L23" i="15" s="1"/>
  <c r="I23" i="15"/>
  <c r="J22" i="15"/>
  <c r="K22" i="15" s="1"/>
  <c r="L22" i="15" s="1"/>
  <c r="I22" i="15"/>
  <c r="J21" i="15"/>
  <c r="K21" i="15" s="1"/>
  <c r="L21" i="15" s="1"/>
  <c r="I21" i="15"/>
  <c r="J20" i="15"/>
  <c r="K20" i="15" s="1"/>
  <c r="L20" i="15" s="1"/>
  <c r="I20" i="15"/>
  <c r="J19" i="15"/>
  <c r="K19" i="15" s="1"/>
  <c r="L19" i="15" s="1"/>
  <c r="I19" i="15"/>
  <c r="J18" i="15"/>
  <c r="K18" i="15" s="1"/>
  <c r="L18" i="15" s="1"/>
  <c r="I18" i="15"/>
  <c r="J17" i="15"/>
  <c r="K17" i="15" s="1"/>
  <c r="L17" i="15" s="1"/>
  <c r="I17" i="15"/>
  <c r="J16" i="15"/>
  <c r="K16" i="15" s="1"/>
  <c r="L16" i="15" s="1"/>
  <c r="I16" i="15"/>
  <c r="J15" i="15"/>
  <c r="K15" i="15" s="1"/>
  <c r="L15" i="15" s="1"/>
  <c r="I15" i="15"/>
  <c r="J14" i="15"/>
  <c r="K14" i="15" s="1"/>
  <c r="L14" i="15" s="1"/>
  <c r="I14" i="15"/>
  <c r="J13" i="15"/>
  <c r="K13" i="15" s="1"/>
  <c r="I13" i="15"/>
  <c r="K25" i="16" l="1"/>
  <c r="L25" i="16"/>
  <c r="L13" i="15"/>
  <c r="L25" i="15" s="1"/>
  <c r="K25" i="15"/>
  <c r="F14" i="14" l="1"/>
  <c r="K13" i="14"/>
  <c r="L13" i="14" s="1"/>
  <c r="L14" i="14" s="1"/>
  <c r="D12" i="7" s="1"/>
  <c r="J13" i="14"/>
  <c r="I13" i="14"/>
  <c r="F20" i="1"/>
  <c r="J19" i="1"/>
  <c r="J17" i="1"/>
  <c r="J16" i="1"/>
  <c r="J15" i="1"/>
  <c r="J14" i="1"/>
  <c r="J13" i="1"/>
  <c r="I14" i="1"/>
  <c r="I15" i="1"/>
  <c r="I16" i="1"/>
  <c r="I17" i="1"/>
  <c r="I18" i="1"/>
  <c r="J18" i="1" s="1"/>
  <c r="I19" i="1"/>
  <c r="I13" i="1"/>
  <c r="B13" i="7"/>
  <c r="K19" i="1"/>
  <c r="K18" i="1"/>
  <c r="L18" i="1" s="1"/>
  <c r="K17" i="1"/>
  <c r="L17" i="1" s="1"/>
  <c r="K16" i="1"/>
  <c r="L16" i="1" s="1"/>
  <c r="K15" i="1"/>
  <c r="L15" i="1" s="1"/>
  <c r="K14" i="1"/>
  <c r="L14" i="1" s="1"/>
  <c r="K13" i="1"/>
  <c r="L13" i="1" s="1"/>
  <c r="K14" i="14" l="1"/>
  <c r="C12" i="7" s="1"/>
  <c r="L19" i="1"/>
  <c r="L20" i="1" s="1"/>
  <c r="D11" i="7" s="1"/>
  <c r="K20" i="1"/>
  <c r="C11" i="7" s="1"/>
  <c r="C13" i="7" l="1"/>
  <c r="D13" i="7"/>
</calcChain>
</file>

<file path=xl/sharedStrings.xml><?xml version="1.0" encoding="utf-8"?>
<sst xmlns="http://schemas.openxmlformats.org/spreadsheetml/2006/main" count="317" uniqueCount="68">
  <si>
    <t>Împrumut 1 din 05.06.2024 — calcul lunar 2024</t>
  </si>
  <si>
    <t>Suma împrumutului</t>
  </si>
  <si>
    <t>Dobânda anuală</t>
  </si>
  <si>
    <t>Zile în anul 2024</t>
  </si>
  <si>
    <t>Luna</t>
  </si>
  <si>
    <t>De la</t>
  </si>
  <si>
    <t>Până la</t>
  </si>
  <si>
    <t>Formula dobânzii</t>
  </si>
  <si>
    <t>Dobândă (lei)</t>
  </si>
  <si>
    <t>June</t>
  </si>
  <si>
    <t>05.06.2024</t>
  </si>
  <si>
    <t>30.06.2024</t>
  </si>
  <si>
    <t>July</t>
  </si>
  <si>
    <t>01.07.2024</t>
  </si>
  <si>
    <t>31.07.2024</t>
  </si>
  <si>
    <t>August</t>
  </si>
  <si>
    <t>01.08.2024</t>
  </si>
  <si>
    <t>31.08.2024</t>
  </si>
  <si>
    <t>September</t>
  </si>
  <si>
    <t>01.09.2024</t>
  </si>
  <si>
    <t>30.09.2024</t>
  </si>
  <si>
    <t>October</t>
  </si>
  <si>
    <t>01.10.2024</t>
  </si>
  <si>
    <t>31.10.2024</t>
  </si>
  <si>
    <t>November</t>
  </si>
  <si>
    <t>01.11.2024</t>
  </si>
  <si>
    <t>30.11.2024</t>
  </si>
  <si>
    <t>December</t>
  </si>
  <si>
    <t>01.12.2024</t>
  </si>
  <si>
    <t>31.12.2024</t>
  </si>
  <si>
    <t>TOTAL 2024</t>
  </si>
  <si>
    <t>Împrumut 6 din 31.12.2024 — calcul lunar 2024</t>
  </si>
  <si>
    <t>Împrumut</t>
  </si>
  <si>
    <t>Suma acordată</t>
  </si>
  <si>
    <t>Dobânda 2024</t>
  </si>
  <si>
    <t>TOTAL</t>
  </si>
  <si>
    <t>Entitatea</t>
  </si>
  <si>
    <t>x</t>
  </si>
  <si>
    <t xml:space="preserve">La bază: </t>
  </si>
  <si>
    <t>Rata nominală medie ponderate ale dobânzilor și volumele creditelor noi acordate</t>
  </si>
  <si>
    <t>Data acordării</t>
  </si>
  <si>
    <t>1. HG 697/2014, pct. 8, subpct. 4), art. lit. d) din CF,</t>
  </si>
  <si>
    <t>(de bifat)</t>
  </si>
  <si>
    <t>2. art. 21 alin. (6) din CF)</t>
  </si>
  <si>
    <t>Impozit pe venit</t>
  </si>
  <si>
    <t>Sold la început</t>
  </si>
  <si>
    <t>Data rambursării</t>
  </si>
  <si>
    <t>Rambursare (lei)</t>
  </si>
  <si>
    <t>Zile până la ramb.</t>
  </si>
  <si>
    <t>Zile după ramb.</t>
  </si>
  <si>
    <t>Sold final</t>
  </si>
  <si>
    <t>W</t>
  </si>
  <si>
    <t>Notă: cifrele colonita 3 si 4 sint rotungite</t>
  </si>
  <si>
    <t>Entitatea:</t>
  </si>
  <si>
    <t>Perioada</t>
  </si>
  <si>
    <t>C</t>
  </si>
  <si>
    <t>Împrumut 1 din 15.01.25 — calcul lunar 2025</t>
  </si>
  <si>
    <t>Ianuarie</t>
  </si>
  <si>
    <t>Februarie</t>
  </si>
  <si>
    <t>Martie</t>
  </si>
  <si>
    <t>Aprilie</t>
  </si>
  <si>
    <t>Mai</t>
  </si>
  <si>
    <t>Iunie</t>
  </si>
  <si>
    <t>TOTAL 2025</t>
  </si>
  <si>
    <t>Împrumut 6 din 31.12.24 — calcul lunar 2025</t>
  </si>
  <si>
    <t>Dobânda 2025</t>
  </si>
  <si>
    <t>Dobânda 2026</t>
  </si>
  <si>
    <t>Beneficiu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</si>
</sst>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sz val="11"/>
      <name val="Carlito"/>
    </font>
    <font>
      <b/>
      <sz val="10"/>
      <color rgb="FFFFFFFF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b/>
      <sz val="11"/>
      <name val="Carlito"/>
    </font>
    <font>
      <b/>
      <sz val="11"/>
      <name val="Carlito"/>
      <charset val="204"/>
    </font>
  </fonts>
  <fills count="7">
    <fill>
      <patternFill patternType="none"/>
    </fill>
    <fill>
      <patternFill patternType="gray125"/>
    </fill>
    <fill>
      <patternFill patternType="solid">
        <fgColor rgb="FF15324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8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4" borderId="2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4" fontId="3" fillId="0" borderId="2" xfId="1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4" fontId="4" fillId="3" borderId="2" xfId="1" applyNumberFormat="1" applyFont="1" applyFill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5" fillId="0" borderId="0" xfId="0" applyFont="1"/>
    <xf numFmtId="0" fontId="6" fillId="5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0" xfId="0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 vertical="center"/>
    </xf>
    <xf numFmtId="10" fontId="3" fillId="0" borderId="0" xfId="0" applyNumberFormat="1" applyFont="1" applyFill="1" applyAlignment="1">
      <alignment horizontal="center" vertical="center"/>
    </xf>
    <xf numFmtId="10" fontId="3" fillId="0" borderId="0" xfId="1" applyNumberFormat="1" applyFont="1" applyFill="1" applyAlignment="1">
      <alignment horizontal="center" vertical="center"/>
    </xf>
    <xf numFmtId="14" fontId="3" fillId="0" borderId="2" xfId="0" applyNumberFormat="1" applyFont="1" applyBorder="1" applyAlignment="1">
      <alignment horizontal="center"/>
    </xf>
    <xf numFmtId="0" fontId="4" fillId="0" borderId="0" xfId="0" applyFont="1" applyFill="1" applyAlignment="1">
      <alignment horizontal="center" vertical="center"/>
    </xf>
    <xf numFmtId="10" fontId="4" fillId="0" borderId="0" xfId="0" applyNumberFormat="1" applyFont="1" applyFill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" fontId="3" fillId="0" borderId="2" xfId="1" applyNumberFormat="1" applyFont="1" applyFill="1" applyBorder="1" applyAlignment="1">
      <alignment horizontal="center"/>
    </xf>
    <xf numFmtId="3" fontId="3" fillId="6" borderId="2" xfId="1" applyNumberFormat="1" applyFont="1" applyFill="1" applyBorder="1" applyAlignment="1">
      <alignment horizontal="center"/>
    </xf>
    <xf numFmtId="1" fontId="3" fillId="6" borderId="2" xfId="0" applyNumberFormat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4" fontId="4" fillId="3" borderId="2" xfId="1" applyNumberFormat="1" applyFont="1" applyFill="1" applyBorder="1" applyAlignment="1">
      <alignment horizontal="center"/>
    </xf>
    <xf numFmtId="3" fontId="4" fillId="3" borderId="2" xfId="1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10" fontId="4" fillId="0" borderId="0" xfId="0" applyNumberFormat="1" applyFont="1" applyAlignment="1">
      <alignment horizontal="center" vertical="center"/>
    </xf>
    <xf numFmtId="0" fontId="7" fillId="4" borderId="2" xfId="1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4" fontId="0" fillId="0" borderId="2" xfId="1" applyNumberFormat="1" applyFont="1" applyBorder="1" applyAlignment="1">
      <alignment horizontal="center"/>
    </xf>
    <xf numFmtId="1" fontId="0" fillId="0" borderId="2" xfId="1" applyNumberFormat="1" applyFon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0" fontId="7" fillId="3" borderId="2" xfId="1" applyFont="1" applyFill="1" applyBorder="1" applyAlignment="1">
      <alignment horizontal="center"/>
    </xf>
    <xf numFmtId="4" fontId="7" fillId="3" borderId="2" xfId="1" applyNumberFormat="1" applyFont="1" applyFill="1" applyBorder="1" applyAlignment="1">
      <alignment horizontal="center"/>
    </xf>
    <xf numFmtId="1" fontId="7" fillId="3" borderId="2" xfId="1" applyNumberFormat="1" applyFont="1" applyFill="1" applyBorder="1" applyAlignment="1">
      <alignment horizontal="center"/>
    </xf>
    <xf numFmtId="1" fontId="8" fillId="3" borderId="2" xfId="0" applyNumberFormat="1" applyFont="1" applyFill="1" applyBorder="1" applyAlignment="1">
      <alignment horizontal="center"/>
    </xf>
    <xf numFmtId="0" fontId="2" fillId="2" borderId="0" xfId="1" applyFont="1" applyFill="1" applyAlignment="1">
      <alignment horizontal="center" vertical="center"/>
    </xf>
  </cellXfs>
  <cellStyles count="2">
    <cellStyle name="Normal" xfId="1" xr:uid="{00000000-0005-0000-0000-000000000000}"/>
    <cellStyle name="Обычный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workbookViewId="0">
      <selection activeCell="B3" sqref="B3"/>
    </sheetView>
  </sheetViews>
  <sheetFormatPr defaultRowHeight="13.8"/>
  <cols>
    <col min="1" max="1" width="19" style="1" customWidth="1"/>
    <col min="2" max="12" width="10.69921875" style="1" customWidth="1"/>
    <col min="13" max="16384" width="8.796875" style="1"/>
  </cols>
  <sheetData>
    <row r="1" spans="1:12" ht="24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3" spans="1:12">
      <c r="A3" s="2" t="s">
        <v>36</v>
      </c>
      <c r="B3" s="24" t="s">
        <v>67</v>
      </c>
    </row>
    <row r="4" spans="1:12">
      <c r="A4" s="2" t="s">
        <v>1</v>
      </c>
      <c r="B4" s="24">
        <v>288675</v>
      </c>
    </row>
    <row r="5" spans="1:12">
      <c r="A5" s="2" t="s">
        <v>40</v>
      </c>
      <c r="B5" s="25">
        <v>45448</v>
      </c>
    </row>
    <row r="6" spans="1:12" ht="55.2">
      <c r="A6" s="3" t="s">
        <v>39</v>
      </c>
      <c r="B6" s="26">
        <v>9.0700000000000003E-2</v>
      </c>
    </row>
    <row r="7" spans="1:12">
      <c r="A7" s="2" t="s">
        <v>2</v>
      </c>
      <c r="B7" s="27">
        <v>0.1</v>
      </c>
    </row>
    <row r="8" spans="1:12">
      <c r="A8" s="2" t="s">
        <v>3</v>
      </c>
      <c r="B8" s="24">
        <v>366</v>
      </c>
    </row>
    <row r="9" spans="1:12">
      <c r="A9" s="2"/>
      <c r="B9" s="4"/>
    </row>
    <row r="11" spans="1:12" s="6" customFormat="1" ht="28.8">
      <c r="A11" s="5" t="s">
        <v>4</v>
      </c>
      <c r="B11" s="5" t="s">
        <v>5</v>
      </c>
      <c r="C11" s="5" t="s">
        <v>6</v>
      </c>
      <c r="D11" s="5" t="s">
        <v>45</v>
      </c>
      <c r="E11" s="5" t="s">
        <v>46</v>
      </c>
      <c r="F11" s="5" t="s">
        <v>47</v>
      </c>
      <c r="G11" s="17" t="s">
        <v>48</v>
      </c>
      <c r="H11" s="17" t="s">
        <v>49</v>
      </c>
      <c r="I11" s="17" t="s">
        <v>50</v>
      </c>
      <c r="J11" s="5" t="s">
        <v>7</v>
      </c>
      <c r="K11" s="5" t="s">
        <v>8</v>
      </c>
      <c r="L11" s="18" t="s">
        <v>44</v>
      </c>
    </row>
    <row r="12" spans="1:12" s="6" customFormat="1" ht="14.4">
      <c r="A12" s="5" t="s">
        <v>55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17">
        <v>7</v>
      </c>
      <c r="H12" s="17">
        <v>8</v>
      </c>
      <c r="I12" s="17">
        <v>9</v>
      </c>
      <c r="J12" s="5">
        <v>10</v>
      </c>
      <c r="K12" s="5">
        <v>11</v>
      </c>
      <c r="L12" s="18">
        <v>12</v>
      </c>
    </row>
    <row r="13" spans="1:12">
      <c r="A13" s="7" t="s">
        <v>9</v>
      </c>
      <c r="B13" s="7" t="s">
        <v>10</v>
      </c>
      <c r="C13" s="7" t="s">
        <v>11</v>
      </c>
      <c r="D13" s="7">
        <v>288675</v>
      </c>
      <c r="E13" s="7"/>
      <c r="F13" s="7"/>
      <c r="G13" s="7">
        <v>26</v>
      </c>
      <c r="H13" s="7">
        <v>0</v>
      </c>
      <c r="I13" s="7">
        <f t="shared" ref="I13:I19" si="0">D13-F13</f>
        <v>288675</v>
      </c>
      <c r="J13" s="7">
        <f>D13*B7/B8*G13</f>
        <v>2050.6967213114754</v>
      </c>
      <c r="K13" s="8">
        <f t="shared" ref="K13:K19" si="1">ROUND($B$4*$B$7*G13/$B$8,2)</f>
        <v>2050.6999999999998</v>
      </c>
      <c r="L13" s="9">
        <f>K13*12%</f>
        <v>246.08399999999997</v>
      </c>
    </row>
    <row r="14" spans="1:12">
      <c r="A14" s="7" t="s">
        <v>12</v>
      </c>
      <c r="B14" s="7" t="s">
        <v>13</v>
      </c>
      <c r="C14" s="7" t="s">
        <v>14</v>
      </c>
      <c r="D14" s="7">
        <v>288675</v>
      </c>
      <c r="E14" s="7"/>
      <c r="F14" s="7"/>
      <c r="G14" s="7">
        <v>31</v>
      </c>
      <c r="H14" s="7">
        <v>0</v>
      </c>
      <c r="I14" s="7">
        <f t="shared" si="0"/>
        <v>288675</v>
      </c>
      <c r="J14" s="7">
        <f>D14*B7/B8*G14</f>
        <v>2445.061475409836</v>
      </c>
      <c r="K14" s="8">
        <f t="shared" si="1"/>
        <v>2445.06</v>
      </c>
      <c r="L14" s="9">
        <f t="shared" ref="L14:L19" si="2">K14*12%</f>
        <v>293.40719999999999</v>
      </c>
    </row>
    <row r="15" spans="1:12">
      <c r="A15" s="7" t="s">
        <v>15</v>
      </c>
      <c r="B15" s="7" t="s">
        <v>16</v>
      </c>
      <c r="C15" s="7" t="s">
        <v>17</v>
      </c>
      <c r="D15" s="7">
        <v>288675</v>
      </c>
      <c r="E15" s="7"/>
      <c r="F15" s="7"/>
      <c r="G15" s="7">
        <v>31</v>
      </c>
      <c r="H15" s="7">
        <v>0</v>
      </c>
      <c r="I15" s="7">
        <f t="shared" si="0"/>
        <v>288675</v>
      </c>
      <c r="J15" s="7">
        <f>D15*B7/B8*G15</f>
        <v>2445.061475409836</v>
      </c>
      <c r="K15" s="8">
        <f t="shared" si="1"/>
        <v>2445.06</v>
      </c>
      <c r="L15" s="9">
        <f t="shared" si="2"/>
        <v>293.40719999999999</v>
      </c>
    </row>
    <row r="16" spans="1:12">
      <c r="A16" s="7" t="s">
        <v>18</v>
      </c>
      <c r="B16" s="7" t="s">
        <v>19</v>
      </c>
      <c r="C16" s="7" t="s">
        <v>20</v>
      </c>
      <c r="D16" s="7">
        <v>288675</v>
      </c>
      <c r="E16" s="7"/>
      <c r="F16" s="7"/>
      <c r="G16" s="7">
        <v>30</v>
      </c>
      <c r="H16" s="7">
        <v>0</v>
      </c>
      <c r="I16" s="7">
        <f t="shared" si="0"/>
        <v>288675</v>
      </c>
      <c r="J16" s="7">
        <f>D16*B7/B8*G16</f>
        <v>2366.188524590164</v>
      </c>
      <c r="K16" s="8">
        <f t="shared" si="1"/>
        <v>2366.19</v>
      </c>
      <c r="L16" s="9">
        <f t="shared" si="2"/>
        <v>283.94279999999998</v>
      </c>
    </row>
    <row r="17" spans="1:12">
      <c r="A17" s="7" t="s">
        <v>21</v>
      </c>
      <c r="B17" s="7" t="s">
        <v>22</v>
      </c>
      <c r="C17" s="7" t="s">
        <v>23</v>
      </c>
      <c r="D17" s="7">
        <v>288675</v>
      </c>
      <c r="E17" s="7"/>
      <c r="F17" s="7"/>
      <c r="G17" s="7">
        <v>31</v>
      </c>
      <c r="H17" s="7">
        <v>0</v>
      </c>
      <c r="I17" s="7">
        <f t="shared" si="0"/>
        <v>288675</v>
      </c>
      <c r="J17" s="7">
        <f>D17*B7/B8*G17</f>
        <v>2445.061475409836</v>
      </c>
      <c r="K17" s="8">
        <f t="shared" si="1"/>
        <v>2445.06</v>
      </c>
      <c r="L17" s="9">
        <f t="shared" si="2"/>
        <v>293.40719999999999</v>
      </c>
    </row>
    <row r="18" spans="1:12">
      <c r="A18" s="7" t="s">
        <v>24</v>
      </c>
      <c r="B18" s="7" t="s">
        <v>25</v>
      </c>
      <c r="C18" s="7" t="s">
        <v>26</v>
      </c>
      <c r="D18" s="7">
        <v>288675</v>
      </c>
      <c r="E18" s="10"/>
      <c r="F18" s="7"/>
      <c r="G18" s="7">
        <v>30</v>
      </c>
      <c r="H18" s="7">
        <v>0</v>
      </c>
      <c r="I18" s="7">
        <f t="shared" si="0"/>
        <v>288675</v>
      </c>
      <c r="J18" s="7">
        <f>(D18*B7/B8*G18)+(I18*B7/B8*H18)</f>
        <v>2366.188524590164</v>
      </c>
      <c r="K18" s="8">
        <f t="shared" si="1"/>
        <v>2366.19</v>
      </c>
      <c r="L18" s="9">
        <f t="shared" si="2"/>
        <v>283.94279999999998</v>
      </c>
    </row>
    <row r="19" spans="1:12">
      <c r="A19" s="7" t="s">
        <v>27</v>
      </c>
      <c r="B19" s="7" t="s">
        <v>28</v>
      </c>
      <c r="C19" s="7" t="s">
        <v>29</v>
      </c>
      <c r="D19" s="7">
        <v>288675</v>
      </c>
      <c r="E19" s="7"/>
      <c r="F19" s="7"/>
      <c r="G19" s="7">
        <v>31</v>
      </c>
      <c r="H19" s="7">
        <v>0</v>
      </c>
      <c r="I19" s="7">
        <f t="shared" si="0"/>
        <v>288675</v>
      </c>
      <c r="J19" s="7">
        <f>D19*B7/B8*G19</f>
        <v>2445.061475409836</v>
      </c>
      <c r="K19" s="8">
        <f t="shared" si="1"/>
        <v>2445.06</v>
      </c>
      <c r="L19" s="9">
        <f t="shared" si="2"/>
        <v>293.40719999999999</v>
      </c>
    </row>
    <row r="20" spans="1:12">
      <c r="A20" s="19" t="s">
        <v>37</v>
      </c>
      <c r="B20" s="19" t="s">
        <v>37</v>
      </c>
      <c r="C20" s="19" t="s">
        <v>37</v>
      </c>
      <c r="D20" s="19" t="s">
        <v>37</v>
      </c>
      <c r="E20" s="19" t="s">
        <v>37</v>
      </c>
      <c r="F20" s="19">
        <f>SUM(F13:F19)</f>
        <v>0</v>
      </c>
      <c r="G20" s="19" t="s">
        <v>37</v>
      </c>
      <c r="H20" s="19" t="s">
        <v>37</v>
      </c>
      <c r="I20" s="19" t="s">
        <v>37</v>
      </c>
      <c r="J20" s="11" t="s">
        <v>30</v>
      </c>
      <c r="K20" s="12">
        <f>SUM(K13:K19)</f>
        <v>16563.32</v>
      </c>
      <c r="L20" s="13">
        <f>SUM(L13:L19)</f>
        <v>1987.5983999999999</v>
      </c>
    </row>
    <row r="23" spans="1:12" ht="14.4" thickBot="1">
      <c r="A23" s="4" t="s">
        <v>38</v>
      </c>
      <c r="J23" s="15"/>
    </row>
    <row r="24" spans="1:12" ht="14.4" thickBot="1">
      <c r="A24" s="14" t="s">
        <v>41</v>
      </c>
      <c r="E24" s="15"/>
      <c r="F24" s="20"/>
      <c r="G24" s="1" t="s">
        <v>42</v>
      </c>
      <c r="H24" s="15"/>
      <c r="I24" s="15"/>
      <c r="J24" s="21"/>
    </row>
    <row r="25" spans="1:12" ht="14.4" thickBot="1">
      <c r="A25" s="14"/>
      <c r="E25" s="15"/>
      <c r="H25" s="15"/>
      <c r="I25" s="15"/>
      <c r="J25" s="15"/>
    </row>
    <row r="26" spans="1:12" ht="14.4" thickBot="1">
      <c r="A26" s="16" t="s">
        <v>43</v>
      </c>
      <c r="E26" s="15"/>
      <c r="F26" s="20" t="s">
        <v>51</v>
      </c>
      <c r="G26" s="1" t="s">
        <v>42</v>
      </c>
      <c r="H26" s="15"/>
      <c r="I26" s="15"/>
      <c r="J26" s="21"/>
    </row>
    <row r="27" spans="1:12">
      <c r="J27" s="15"/>
    </row>
  </sheetData>
  <mergeCells count="1">
    <mergeCell ref="A1:K1"/>
  </mergeCells>
  <pageMargins left="0.7" right="0.7" top="0.75" bottom="0.75" header="0.3" footer="0.3"/>
  <pageSetup paperSize="9" scale="58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F0C86-B5F3-4FA0-9F2F-F9B577C1F872}">
  <sheetPr>
    <pageSetUpPr fitToPage="1"/>
  </sheetPr>
  <dimension ref="A1:L21"/>
  <sheetViews>
    <sheetView workbookViewId="0">
      <selection activeCell="B3" sqref="B3"/>
    </sheetView>
  </sheetViews>
  <sheetFormatPr defaultRowHeight="13.8"/>
  <cols>
    <col min="1" max="1" width="19" style="1" customWidth="1"/>
    <col min="2" max="12" width="10.69921875" style="1" customWidth="1"/>
    <col min="13" max="16384" width="8.796875" style="1"/>
  </cols>
  <sheetData>
    <row r="1" spans="1:12" ht="24" customHeight="1">
      <c r="A1" s="57" t="s">
        <v>31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3" spans="1:12">
      <c r="A3" s="2" t="s">
        <v>36</v>
      </c>
      <c r="B3" s="24" t="s">
        <v>67</v>
      </c>
    </row>
    <row r="4" spans="1:12">
      <c r="A4" s="2" t="s">
        <v>1</v>
      </c>
      <c r="B4" s="1">
        <v>900000</v>
      </c>
    </row>
    <row r="5" spans="1:12">
      <c r="A5" s="2" t="s">
        <v>40</v>
      </c>
      <c r="B5" s="25">
        <v>45657</v>
      </c>
    </row>
    <row r="6" spans="1:12" ht="55.2">
      <c r="A6" s="3" t="s">
        <v>39</v>
      </c>
      <c r="B6" s="26">
        <v>9.0700000000000003E-2</v>
      </c>
    </row>
    <row r="7" spans="1:12">
      <c r="A7" s="2" t="s">
        <v>2</v>
      </c>
      <c r="B7" s="26">
        <v>0.1</v>
      </c>
    </row>
    <row r="8" spans="1:12">
      <c r="A8" s="2" t="s">
        <v>3</v>
      </c>
      <c r="B8" s="24">
        <v>366</v>
      </c>
    </row>
    <row r="9" spans="1:12">
      <c r="A9" s="2"/>
      <c r="B9" s="2"/>
    </row>
    <row r="11" spans="1:12" s="6" customFormat="1" ht="27.6">
      <c r="A11" s="5" t="s">
        <v>4</v>
      </c>
      <c r="B11" s="5" t="s">
        <v>5</v>
      </c>
      <c r="C11" s="5" t="s">
        <v>6</v>
      </c>
      <c r="D11" s="5" t="s">
        <v>45</v>
      </c>
      <c r="E11" s="5" t="s">
        <v>46</v>
      </c>
      <c r="F11" s="5" t="s">
        <v>47</v>
      </c>
      <c r="G11" s="22" t="s">
        <v>48</v>
      </c>
      <c r="H11" s="22" t="s">
        <v>49</v>
      </c>
      <c r="I11" s="22" t="s">
        <v>50</v>
      </c>
      <c r="J11" s="5" t="s">
        <v>7</v>
      </c>
      <c r="K11" s="5" t="s">
        <v>8</v>
      </c>
      <c r="L11" s="18" t="s">
        <v>44</v>
      </c>
    </row>
    <row r="12" spans="1:12" s="6" customFormat="1" ht="14.4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17">
        <v>7</v>
      </c>
      <c r="H12" s="17">
        <v>8</v>
      </c>
      <c r="I12" s="17">
        <v>9</v>
      </c>
      <c r="J12" s="5">
        <v>10</v>
      </c>
      <c r="K12" s="5">
        <v>11</v>
      </c>
      <c r="L12" s="18">
        <v>12</v>
      </c>
    </row>
    <row r="13" spans="1:12">
      <c r="A13" s="7" t="s">
        <v>27</v>
      </c>
      <c r="B13" s="28">
        <v>45657</v>
      </c>
      <c r="C13" s="23" t="s">
        <v>29</v>
      </c>
      <c r="D13" s="7">
        <v>900000</v>
      </c>
      <c r="E13" s="7"/>
      <c r="F13" s="7"/>
      <c r="G13" s="7">
        <v>1</v>
      </c>
      <c r="H13" s="7">
        <v>0</v>
      </c>
      <c r="I13" s="7">
        <f t="shared" ref="I13" si="0">D13-F13</f>
        <v>900000</v>
      </c>
      <c r="J13" s="7">
        <f>D13*B7/B8*G13</f>
        <v>245.90163934426229</v>
      </c>
      <c r="K13" s="8">
        <f t="shared" ref="K13" si="1">ROUND($B$4*$B$7*G13/$B$8,2)</f>
        <v>245.9</v>
      </c>
      <c r="L13" s="9">
        <f t="shared" ref="L13" si="2">K13*12%</f>
        <v>29.507999999999999</v>
      </c>
    </row>
    <row r="14" spans="1:12">
      <c r="A14" s="19" t="s">
        <v>37</v>
      </c>
      <c r="B14" s="19" t="s">
        <v>37</v>
      </c>
      <c r="C14" s="19" t="s">
        <v>37</v>
      </c>
      <c r="D14" s="19" t="s">
        <v>37</v>
      </c>
      <c r="E14" s="19" t="s">
        <v>37</v>
      </c>
      <c r="F14" s="19">
        <f>SUM(F13:F13)</f>
        <v>0</v>
      </c>
      <c r="G14" s="19" t="s">
        <v>37</v>
      </c>
      <c r="H14" s="19" t="s">
        <v>37</v>
      </c>
      <c r="I14" s="19" t="s">
        <v>37</v>
      </c>
      <c r="J14" s="11" t="s">
        <v>30</v>
      </c>
      <c r="K14" s="12">
        <f>SUM(K13:K13)</f>
        <v>245.9</v>
      </c>
      <c r="L14" s="13">
        <f>SUM(L13:L13)</f>
        <v>29.507999999999999</v>
      </c>
    </row>
    <row r="17" spans="1:10" ht="14.4" thickBot="1">
      <c r="A17" s="4" t="s">
        <v>38</v>
      </c>
      <c r="J17" s="15"/>
    </row>
    <row r="18" spans="1:10" ht="14.4" thickBot="1">
      <c r="A18" s="14" t="s">
        <v>41</v>
      </c>
      <c r="E18" s="15"/>
      <c r="F18" s="20"/>
      <c r="G18" s="1" t="s">
        <v>42</v>
      </c>
      <c r="H18" s="15"/>
      <c r="I18" s="15"/>
      <c r="J18" s="21"/>
    </row>
    <row r="19" spans="1:10" ht="14.4" thickBot="1">
      <c r="A19" s="14"/>
      <c r="E19" s="15"/>
      <c r="H19" s="15"/>
      <c r="I19" s="15"/>
      <c r="J19" s="15"/>
    </row>
    <row r="20" spans="1:10" ht="14.4" thickBot="1">
      <c r="A20" s="16" t="s">
        <v>43</v>
      </c>
      <c r="E20" s="15"/>
      <c r="F20" s="20" t="s">
        <v>51</v>
      </c>
      <c r="G20" s="1" t="s">
        <v>42</v>
      </c>
      <c r="H20" s="15"/>
      <c r="I20" s="15"/>
      <c r="J20" s="21"/>
    </row>
    <row r="21" spans="1:10">
      <c r="J21" s="15"/>
    </row>
  </sheetData>
  <mergeCells count="1">
    <mergeCell ref="A1:K1"/>
  </mergeCells>
  <pageMargins left="0.7" right="0.7" top="0.75" bottom="0.75" header="0.3" footer="0.3"/>
  <pageSetup paperSize="9" scale="58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D16"/>
  <sheetViews>
    <sheetView workbookViewId="0">
      <selection activeCell="B3" sqref="B3"/>
    </sheetView>
  </sheetViews>
  <sheetFormatPr defaultRowHeight="13.8"/>
  <cols>
    <col min="1" max="4" width="15.69921875" style="31" customWidth="1"/>
    <col min="5" max="16384" width="8.796875" style="31"/>
  </cols>
  <sheetData>
    <row r="3" spans="1:4">
      <c r="A3" s="2" t="s">
        <v>53</v>
      </c>
      <c r="B3" s="24" t="s">
        <v>67</v>
      </c>
      <c r="D3" s="32"/>
    </row>
    <row r="4" spans="1:4">
      <c r="A4" s="2" t="s">
        <v>54</v>
      </c>
      <c r="B4" s="29">
        <v>2024</v>
      </c>
      <c r="D4" s="32"/>
    </row>
    <row r="5" spans="1:4" ht="69">
      <c r="A5" s="3" t="s">
        <v>39</v>
      </c>
      <c r="B5" s="30">
        <v>9.0700000000000003E-2</v>
      </c>
    </row>
    <row r="6" spans="1:4">
      <c r="A6" s="2" t="s">
        <v>2</v>
      </c>
      <c r="B6" s="30">
        <v>0.1</v>
      </c>
    </row>
    <row r="7" spans="1:4">
      <c r="A7" s="3"/>
    </row>
    <row r="9" spans="1:4">
      <c r="A9" s="33" t="s">
        <v>32</v>
      </c>
      <c r="B9" s="33" t="s">
        <v>33</v>
      </c>
      <c r="C9" s="33" t="s">
        <v>34</v>
      </c>
      <c r="D9" s="34" t="s">
        <v>44</v>
      </c>
    </row>
    <row r="10" spans="1:4">
      <c r="A10" s="33">
        <v>1</v>
      </c>
      <c r="B10" s="33">
        <v>2</v>
      </c>
      <c r="C10" s="33">
        <v>3</v>
      </c>
      <c r="D10" s="34">
        <v>4</v>
      </c>
    </row>
    <row r="11" spans="1:4">
      <c r="A11" s="35" t="s">
        <v>10</v>
      </c>
      <c r="B11" s="36">
        <v>288675</v>
      </c>
      <c r="C11" s="37">
        <f>'05.06.24'!K20</f>
        <v>16563.32</v>
      </c>
      <c r="D11" s="38">
        <f>'05.06.24'!L20</f>
        <v>1987.5983999999999</v>
      </c>
    </row>
    <row r="12" spans="1:4">
      <c r="A12" s="35" t="s">
        <v>29</v>
      </c>
      <c r="B12" s="36">
        <v>900000</v>
      </c>
      <c r="C12" s="37">
        <f>'31.12.24'!K14</f>
        <v>245.9</v>
      </c>
      <c r="D12" s="38">
        <f>'31.12.24'!L14</f>
        <v>29.507999999999999</v>
      </c>
    </row>
    <row r="13" spans="1:4">
      <c r="A13" s="39" t="s">
        <v>35</v>
      </c>
      <c r="B13" s="40">
        <f>SUM(B11:B12)</f>
        <v>1188675</v>
      </c>
      <c r="C13" s="41">
        <f>SUM(C11:C12)</f>
        <v>16809.22</v>
      </c>
      <c r="D13" s="13">
        <f>SUM(D11:D12)</f>
        <v>2017.1063999999999</v>
      </c>
    </row>
    <row r="16" spans="1:4">
      <c r="A16" s="31" t="s">
        <v>52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28DA2B-427A-46AB-A507-9681E52F896C}">
  <dimension ref="A1:L32"/>
  <sheetViews>
    <sheetView workbookViewId="0">
      <selection activeCell="B3" sqref="B3"/>
    </sheetView>
  </sheetViews>
  <sheetFormatPr defaultRowHeight="13.8"/>
  <cols>
    <col min="1" max="1" width="19" style="1" customWidth="1"/>
    <col min="2" max="12" width="10.69921875" style="1" customWidth="1"/>
    <col min="13" max="16384" width="8.796875" style="1"/>
  </cols>
  <sheetData>
    <row r="1" spans="1:12" ht="24" customHeight="1">
      <c r="A1" s="57" t="s">
        <v>56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3" spans="1:12">
      <c r="A3" s="2" t="s">
        <v>36</v>
      </c>
      <c r="B3" s="24" t="s">
        <v>67</v>
      </c>
    </row>
    <row r="4" spans="1:12">
      <c r="A4" s="2" t="s">
        <v>1</v>
      </c>
      <c r="B4" s="42">
        <v>288675</v>
      </c>
    </row>
    <row r="5" spans="1:12">
      <c r="A5" s="2" t="s">
        <v>40</v>
      </c>
      <c r="B5" s="43">
        <v>45448</v>
      </c>
    </row>
    <row r="6" spans="1:12" ht="55.2">
      <c r="A6" s="3" t="s">
        <v>39</v>
      </c>
      <c r="B6" s="44">
        <v>8.6199999999999999E-2</v>
      </c>
    </row>
    <row r="7" spans="1:12">
      <c r="A7" s="2" t="s">
        <v>2</v>
      </c>
      <c r="B7" s="45">
        <v>8.6199999999999999E-2</v>
      </c>
    </row>
    <row r="8" spans="1:12">
      <c r="A8" s="2" t="s">
        <v>3</v>
      </c>
      <c r="B8" s="42">
        <v>365</v>
      </c>
    </row>
    <row r="9" spans="1:12">
      <c r="A9" s="2"/>
      <c r="B9" s="4"/>
    </row>
    <row r="11" spans="1:12" s="6" customFormat="1" ht="28.8">
      <c r="A11" s="5" t="s">
        <v>4</v>
      </c>
      <c r="B11" s="5" t="s">
        <v>5</v>
      </c>
      <c r="C11" s="5" t="s">
        <v>6</v>
      </c>
      <c r="D11" s="5" t="s">
        <v>45</v>
      </c>
      <c r="E11" s="5" t="s">
        <v>46</v>
      </c>
      <c r="F11" s="5" t="s">
        <v>47</v>
      </c>
      <c r="G11" s="17" t="s">
        <v>48</v>
      </c>
      <c r="H11" s="17" t="s">
        <v>49</v>
      </c>
      <c r="I11" s="17" t="s">
        <v>50</v>
      </c>
      <c r="J11" s="5" t="s">
        <v>7</v>
      </c>
      <c r="K11" s="5" t="s">
        <v>8</v>
      </c>
      <c r="L11" s="18" t="s">
        <v>44</v>
      </c>
    </row>
    <row r="12" spans="1:12" s="6" customFormat="1" ht="14.4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17">
        <v>7</v>
      </c>
      <c r="H12" s="17">
        <v>8</v>
      </c>
      <c r="I12" s="17">
        <v>9</v>
      </c>
      <c r="J12" s="5">
        <v>10</v>
      </c>
      <c r="K12" s="5">
        <v>11</v>
      </c>
      <c r="L12" s="18">
        <v>12</v>
      </c>
    </row>
    <row r="13" spans="1:12">
      <c r="A13" s="7" t="s">
        <v>57</v>
      </c>
      <c r="B13" s="10">
        <v>45658</v>
      </c>
      <c r="C13" s="10">
        <v>45688</v>
      </c>
      <c r="D13" s="7">
        <v>288675</v>
      </c>
      <c r="E13" s="7"/>
      <c r="F13" s="7"/>
      <c r="G13" s="7">
        <v>31</v>
      </c>
      <c r="H13" s="7">
        <v>0</v>
      </c>
      <c r="I13" s="7">
        <f t="shared" ref="I13:I24" si="0">D13-F13</f>
        <v>288675</v>
      </c>
      <c r="J13" s="7">
        <f>D13*B7/B8*G13</f>
        <v>2113.4173561643838</v>
      </c>
      <c r="K13" s="8">
        <f>J13</f>
        <v>2113.4173561643838</v>
      </c>
      <c r="L13" s="9">
        <f>K13*12%</f>
        <v>253.61008273972604</v>
      </c>
    </row>
    <row r="14" spans="1:12">
      <c r="A14" s="7" t="s">
        <v>58</v>
      </c>
      <c r="B14" s="10">
        <v>45689</v>
      </c>
      <c r="C14" s="10">
        <v>45716</v>
      </c>
      <c r="D14" s="7">
        <v>288675</v>
      </c>
      <c r="E14" s="7"/>
      <c r="F14" s="7"/>
      <c r="G14" s="7">
        <v>28</v>
      </c>
      <c r="H14" s="7">
        <v>0</v>
      </c>
      <c r="I14" s="7">
        <f t="shared" si="0"/>
        <v>288675</v>
      </c>
      <c r="J14" s="7">
        <f>D14*B7/B8*G14</f>
        <v>1908.8930958904111</v>
      </c>
      <c r="K14" s="8">
        <f t="shared" ref="K14:K24" si="1">J14</f>
        <v>1908.8930958904111</v>
      </c>
      <c r="L14" s="9">
        <f t="shared" ref="L14:L24" si="2">K14*12%</f>
        <v>229.06717150684932</v>
      </c>
    </row>
    <row r="15" spans="1:12">
      <c r="A15" s="7" t="s">
        <v>59</v>
      </c>
      <c r="B15" s="10">
        <v>45717</v>
      </c>
      <c r="C15" s="10">
        <v>45747</v>
      </c>
      <c r="D15" s="7">
        <v>288675</v>
      </c>
      <c r="E15" s="7"/>
      <c r="F15" s="7"/>
      <c r="G15" s="7">
        <v>31</v>
      </c>
      <c r="H15" s="7">
        <v>0</v>
      </c>
      <c r="I15" s="7">
        <f t="shared" si="0"/>
        <v>288675</v>
      </c>
      <c r="J15" s="7">
        <f>D15*B7/B8*G15</f>
        <v>2113.4173561643838</v>
      </c>
      <c r="K15" s="8">
        <f t="shared" si="1"/>
        <v>2113.4173561643838</v>
      </c>
      <c r="L15" s="9">
        <f t="shared" si="2"/>
        <v>253.61008273972604</v>
      </c>
    </row>
    <row r="16" spans="1:12">
      <c r="A16" s="7" t="s">
        <v>60</v>
      </c>
      <c r="B16" s="10">
        <v>45748</v>
      </c>
      <c r="C16" s="10">
        <v>45777</v>
      </c>
      <c r="D16" s="7">
        <v>288675</v>
      </c>
      <c r="E16" s="7"/>
      <c r="F16" s="7"/>
      <c r="G16" s="7">
        <v>30</v>
      </c>
      <c r="H16" s="7">
        <v>0</v>
      </c>
      <c r="I16" s="7">
        <f t="shared" si="0"/>
        <v>288675</v>
      </c>
      <c r="J16" s="7">
        <f>D16*B7/B8*G16</f>
        <v>2045.2426027397262</v>
      </c>
      <c r="K16" s="8">
        <f t="shared" si="1"/>
        <v>2045.2426027397262</v>
      </c>
      <c r="L16" s="9">
        <f t="shared" si="2"/>
        <v>245.42911232876713</v>
      </c>
    </row>
    <row r="17" spans="1:12">
      <c r="A17" s="7" t="s">
        <v>61</v>
      </c>
      <c r="B17" s="10">
        <v>45778</v>
      </c>
      <c r="C17" s="10">
        <v>45808</v>
      </c>
      <c r="D17" s="7">
        <v>288675</v>
      </c>
      <c r="E17" s="7"/>
      <c r="F17" s="7"/>
      <c r="G17" s="7">
        <v>31</v>
      </c>
      <c r="H17" s="7">
        <v>0</v>
      </c>
      <c r="I17" s="7">
        <f t="shared" si="0"/>
        <v>288675</v>
      </c>
      <c r="J17" s="7">
        <f>D17*B7/B8*G17</f>
        <v>2113.4173561643838</v>
      </c>
      <c r="K17" s="8">
        <f t="shared" si="1"/>
        <v>2113.4173561643838</v>
      </c>
      <c r="L17" s="9">
        <f t="shared" si="2"/>
        <v>253.61008273972604</v>
      </c>
    </row>
    <row r="18" spans="1:12">
      <c r="A18" s="7" t="s">
        <v>62</v>
      </c>
      <c r="B18" s="10">
        <v>45809</v>
      </c>
      <c r="C18" s="10">
        <v>45838</v>
      </c>
      <c r="D18" s="7">
        <v>288675</v>
      </c>
      <c r="E18" s="7"/>
      <c r="F18" s="7"/>
      <c r="G18" s="7">
        <v>30</v>
      </c>
      <c r="H18" s="7">
        <v>0</v>
      </c>
      <c r="I18" s="7">
        <f t="shared" si="0"/>
        <v>288675</v>
      </c>
      <c r="J18" s="7">
        <f>D18*B7/B8*G18</f>
        <v>2045.2426027397262</v>
      </c>
      <c r="K18" s="8">
        <f t="shared" si="1"/>
        <v>2045.2426027397262</v>
      </c>
      <c r="L18" s="9">
        <f t="shared" si="2"/>
        <v>245.42911232876713</v>
      </c>
    </row>
    <row r="19" spans="1:12">
      <c r="A19" s="7" t="s">
        <v>12</v>
      </c>
      <c r="B19" s="10">
        <v>45839</v>
      </c>
      <c r="C19" s="10">
        <v>45869</v>
      </c>
      <c r="D19" s="7">
        <v>288675</v>
      </c>
      <c r="E19" s="7"/>
      <c r="F19" s="7"/>
      <c r="G19" s="7">
        <v>31</v>
      </c>
      <c r="H19" s="7">
        <v>0</v>
      </c>
      <c r="I19" s="7">
        <f t="shared" si="0"/>
        <v>288675</v>
      </c>
      <c r="J19" s="7">
        <f>D19*B7/B8*G19</f>
        <v>2113.4173561643838</v>
      </c>
      <c r="K19" s="8">
        <f t="shared" si="1"/>
        <v>2113.4173561643838</v>
      </c>
      <c r="L19" s="9">
        <f t="shared" si="2"/>
        <v>253.61008273972604</v>
      </c>
    </row>
    <row r="20" spans="1:12">
      <c r="A20" s="7" t="s">
        <v>15</v>
      </c>
      <c r="B20" s="10">
        <v>45870</v>
      </c>
      <c r="C20" s="10">
        <v>45900</v>
      </c>
      <c r="D20" s="7">
        <v>288675</v>
      </c>
      <c r="E20" s="7"/>
      <c r="F20" s="7"/>
      <c r="G20" s="7">
        <v>31</v>
      </c>
      <c r="H20" s="7">
        <v>0</v>
      </c>
      <c r="I20" s="7">
        <f t="shared" si="0"/>
        <v>288675</v>
      </c>
      <c r="J20" s="7">
        <f>D20*B7/B8*G20</f>
        <v>2113.4173561643838</v>
      </c>
      <c r="K20" s="8">
        <f t="shared" si="1"/>
        <v>2113.4173561643838</v>
      </c>
      <c r="L20" s="9">
        <f t="shared" si="2"/>
        <v>253.61008273972604</v>
      </c>
    </row>
    <row r="21" spans="1:12">
      <c r="A21" s="7" t="s">
        <v>18</v>
      </c>
      <c r="B21" s="10">
        <v>45901</v>
      </c>
      <c r="C21" s="10">
        <v>45930</v>
      </c>
      <c r="D21" s="7">
        <v>288675</v>
      </c>
      <c r="E21" s="7"/>
      <c r="F21" s="7"/>
      <c r="G21" s="7">
        <v>30</v>
      </c>
      <c r="H21" s="7">
        <v>0</v>
      </c>
      <c r="I21" s="7">
        <f t="shared" si="0"/>
        <v>288675</v>
      </c>
      <c r="J21" s="7">
        <f>D21*B7/B8*G21</f>
        <v>2045.2426027397262</v>
      </c>
      <c r="K21" s="8">
        <f t="shared" si="1"/>
        <v>2045.2426027397262</v>
      </c>
      <c r="L21" s="9">
        <f t="shared" si="2"/>
        <v>245.42911232876713</v>
      </c>
    </row>
    <row r="22" spans="1:12">
      <c r="A22" s="7" t="s">
        <v>21</v>
      </c>
      <c r="B22" s="10">
        <v>45931</v>
      </c>
      <c r="C22" s="10">
        <v>45961</v>
      </c>
      <c r="D22" s="7">
        <v>288675</v>
      </c>
      <c r="E22" s="7"/>
      <c r="F22" s="7"/>
      <c r="G22" s="7">
        <v>31</v>
      </c>
      <c r="H22" s="7">
        <v>0</v>
      </c>
      <c r="I22" s="7">
        <f t="shared" si="0"/>
        <v>288675</v>
      </c>
      <c r="J22" s="7">
        <f>D22*B7/B8*G22</f>
        <v>2113.4173561643838</v>
      </c>
      <c r="K22" s="8">
        <f t="shared" si="1"/>
        <v>2113.4173561643838</v>
      </c>
      <c r="L22" s="9">
        <f t="shared" si="2"/>
        <v>253.61008273972604</v>
      </c>
    </row>
    <row r="23" spans="1:12">
      <c r="A23" s="7" t="s">
        <v>24</v>
      </c>
      <c r="B23" s="10">
        <v>45962</v>
      </c>
      <c r="C23" s="10">
        <v>45991</v>
      </c>
      <c r="D23" s="7">
        <v>288675</v>
      </c>
      <c r="E23" s="10"/>
      <c r="F23" s="7"/>
      <c r="G23" s="7">
        <v>30</v>
      </c>
      <c r="H23" s="7">
        <v>0</v>
      </c>
      <c r="I23" s="7">
        <f t="shared" si="0"/>
        <v>288675</v>
      </c>
      <c r="J23" s="7">
        <f>D23*B7/B8*G23</f>
        <v>2045.2426027397262</v>
      </c>
      <c r="K23" s="8">
        <f t="shared" si="1"/>
        <v>2045.2426027397262</v>
      </c>
      <c r="L23" s="9">
        <f t="shared" si="2"/>
        <v>245.42911232876713</v>
      </c>
    </row>
    <row r="24" spans="1:12">
      <c r="A24" s="7" t="s">
        <v>27</v>
      </c>
      <c r="B24" s="10">
        <v>45992</v>
      </c>
      <c r="C24" s="10">
        <v>46022</v>
      </c>
      <c r="D24" s="7">
        <v>288675</v>
      </c>
      <c r="E24" s="7"/>
      <c r="F24" s="7"/>
      <c r="G24" s="7">
        <v>31</v>
      </c>
      <c r="H24" s="7">
        <v>0</v>
      </c>
      <c r="I24" s="7">
        <f t="shared" si="0"/>
        <v>288675</v>
      </c>
      <c r="J24" s="7">
        <f>D24*B7/B8*G24</f>
        <v>2113.4173561643838</v>
      </c>
      <c r="K24" s="8">
        <f t="shared" si="1"/>
        <v>2113.4173561643838</v>
      </c>
      <c r="L24" s="9">
        <f t="shared" si="2"/>
        <v>253.61008273972604</v>
      </c>
    </row>
    <row r="25" spans="1:12">
      <c r="A25" s="19" t="s">
        <v>37</v>
      </c>
      <c r="B25" s="19" t="s">
        <v>37</v>
      </c>
      <c r="C25" s="19" t="s">
        <v>37</v>
      </c>
      <c r="D25" s="19" t="s">
        <v>37</v>
      </c>
      <c r="E25" s="19" t="s">
        <v>37</v>
      </c>
      <c r="F25" s="19">
        <f>SUM(F13:F24)</f>
        <v>0</v>
      </c>
      <c r="G25" s="19" t="s">
        <v>37</v>
      </c>
      <c r="H25" s="19" t="s">
        <v>37</v>
      </c>
      <c r="I25" s="19" t="s">
        <v>37</v>
      </c>
      <c r="J25" s="11" t="s">
        <v>63</v>
      </c>
      <c r="K25" s="12">
        <f>SUM(K13:K24)</f>
        <v>24883.785000000003</v>
      </c>
      <c r="L25" s="13">
        <f>SUM(L13:L24)</f>
        <v>2986.0542</v>
      </c>
    </row>
    <row r="28" spans="1:12" ht="14.4" thickBot="1">
      <c r="A28" s="4" t="s">
        <v>38</v>
      </c>
      <c r="J28" s="15"/>
    </row>
    <row r="29" spans="1:12" ht="14.4" thickBot="1">
      <c r="A29" s="14" t="s">
        <v>41</v>
      </c>
      <c r="E29" s="15"/>
      <c r="F29" s="20"/>
      <c r="G29" s="1" t="s">
        <v>42</v>
      </c>
      <c r="H29" s="15"/>
      <c r="I29" s="15"/>
      <c r="J29" s="21"/>
    </row>
    <row r="30" spans="1:12" ht="14.4" thickBot="1">
      <c r="A30" s="14"/>
      <c r="E30" s="15"/>
      <c r="H30" s="15"/>
      <c r="I30" s="15"/>
      <c r="J30" s="15"/>
    </row>
    <row r="31" spans="1:12" ht="14.4" thickBot="1">
      <c r="A31" s="16" t="s">
        <v>43</v>
      </c>
      <c r="E31" s="15"/>
      <c r="F31" s="20" t="s">
        <v>51</v>
      </c>
      <c r="G31" s="1" t="s">
        <v>42</v>
      </c>
      <c r="H31" s="15"/>
      <c r="I31" s="15"/>
      <c r="J31" s="21"/>
    </row>
    <row r="32" spans="1:12">
      <c r="J32" s="15"/>
    </row>
  </sheetData>
  <mergeCells count="1">
    <mergeCell ref="A1:K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256C4-5077-43E8-94BC-6855BFA1398D}">
  <dimension ref="A1:L32"/>
  <sheetViews>
    <sheetView workbookViewId="0">
      <selection activeCell="B3" sqref="B3"/>
    </sheetView>
  </sheetViews>
  <sheetFormatPr defaultRowHeight="13.8"/>
  <cols>
    <col min="1" max="1" width="19" style="1" customWidth="1"/>
    <col min="2" max="12" width="10.69921875" style="1" customWidth="1"/>
    <col min="13" max="16384" width="8.796875" style="1"/>
  </cols>
  <sheetData>
    <row r="1" spans="1:12" ht="24" customHeight="1">
      <c r="A1" s="57" t="s">
        <v>64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3" spans="1:12">
      <c r="A3" s="2" t="s">
        <v>36</v>
      </c>
      <c r="B3" s="24" t="s">
        <v>67</v>
      </c>
    </row>
    <row r="4" spans="1:12">
      <c r="A4" s="2" t="s">
        <v>1</v>
      </c>
      <c r="B4" s="42">
        <v>900000</v>
      </c>
    </row>
    <row r="5" spans="1:12">
      <c r="A5" s="2" t="s">
        <v>40</v>
      </c>
      <c r="B5" s="43">
        <v>45657</v>
      </c>
    </row>
    <row r="6" spans="1:12" ht="55.2">
      <c r="A6" s="3" t="s">
        <v>39</v>
      </c>
      <c r="B6" s="44">
        <v>8.6199999999999999E-2</v>
      </c>
    </row>
    <row r="7" spans="1:12">
      <c r="A7" s="2" t="s">
        <v>2</v>
      </c>
      <c r="B7" s="45">
        <v>8.6199999999999999E-2</v>
      </c>
    </row>
    <row r="8" spans="1:12">
      <c r="A8" s="2" t="s">
        <v>3</v>
      </c>
      <c r="B8" s="42">
        <v>365</v>
      </c>
    </row>
    <row r="9" spans="1:12">
      <c r="A9" s="2"/>
      <c r="B9" s="4"/>
    </row>
    <row r="11" spans="1:12" s="6" customFormat="1" ht="28.8">
      <c r="A11" s="5" t="s">
        <v>4</v>
      </c>
      <c r="B11" s="5" t="s">
        <v>5</v>
      </c>
      <c r="C11" s="5" t="s">
        <v>6</v>
      </c>
      <c r="D11" s="5" t="s">
        <v>45</v>
      </c>
      <c r="E11" s="5" t="s">
        <v>46</v>
      </c>
      <c r="F11" s="5" t="s">
        <v>47</v>
      </c>
      <c r="G11" s="17" t="s">
        <v>48</v>
      </c>
      <c r="H11" s="17" t="s">
        <v>49</v>
      </c>
      <c r="I11" s="17" t="s">
        <v>50</v>
      </c>
      <c r="J11" s="5" t="s">
        <v>7</v>
      </c>
      <c r="K11" s="5" t="s">
        <v>8</v>
      </c>
      <c r="L11" s="18" t="s">
        <v>44</v>
      </c>
    </row>
    <row r="12" spans="1:12" s="6" customFormat="1" ht="14.4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17">
        <v>7</v>
      </c>
      <c r="H12" s="17">
        <v>8</v>
      </c>
      <c r="I12" s="17">
        <v>9</v>
      </c>
      <c r="J12" s="5">
        <v>10</v>
      </c>
      <c r="K12" s="5">
        <v>11</v>
      </c>
      <c r="L12" s="18">
        <v>12</v>
      </c>
    </row>
    <row r="13" spans="1:12">
      <c r="A13" s="7" t="s">
        <v>57</v>
      </c>
      <c r="B13" s="10">
        <v>45658</v>
      </c>
      <c r="C13" s="10">
        <v>45688</v>
      </c>
      <c r="D13" s="7">
        <v>900000</v>
      </c>
      <c r="E13" s="7"/>
      <c r="F13" s="7"/>
      <c r="G13" s="7">
        <v>31</v>
      </c>
      <c r="H13" s="7">
        <v>0</v>
      </c>
      <c r="I13" s="7">
        <f t="shared" ref="I13:I24" si="0">D13-F13</f>
        <v>900000</v>
      </c>
      <c r="J13" s="7">
        <f>D13*B7/B8*G13</f>
        <v>6588.9863013698632</v>
      </c>
      <c r="K13" s="8">
        <f>J13</f>
        <v>6588.9863013698632</v>
      </c>
      <c r="L13" s="9">
        <f>K13*12%</f>
        <v>790.67835616438356</v>
      </c>
    </row>
    <row r="14" spans="1:12">
      <c r="A14" s="7" t="s">
        <v>58</v>
      </c>
      <c r="B14" s="10">
        <v>45689</v>
      </c>
      <c r="C14" s="10">
        <v>45716</v>
      </c>
      <c r="D14" s="7">
        <v>900000</v>
      </c>
      <c r="E14" s="7"/>
      <c r="F14" s="7"/>
      <c r="G14" s="7">
        <v>28</v>
      </c>
      <c r="H14" s="7">
        <v>0</v>
      </c>
      <c r="I14" s="7">
        <f t="shared" si="0"/>
        <v>900000</v>
      </c>
      <c r="J14" s="7">
        <f>D14*B7/B8*G14</f>
        <v>5951.3424657534251</v>
      </c>
      <c r="K14" s="8">
        <f t="shared" ref="K14:K24" si="1">J14</f>
        <v>5951.3424657534251</v>
      </c>
      <c r="L14" s="9">
        <f t="shared" ref="L14:L24" si="2">K14*12%</f>
        <v>714.16109589041093</v>
      </c>
    </row>
    <row r="15" spans="1:12">
      <c r="A15" s="7" t="s">
        <v>59</v>
      </c>
      <c r="B15" s="10">
        <v>45717</v>
      </c>
      <c r="C15" s="10">
        <v>45747</v>
      </c>
      <c r="D15" s="7">
        <v>900000</v>
      </c>
      <c r="E15" s="7"/>
      <c r="F15" s="7"/>
      <c r="G15" s="7">
        <v>31</v>
      </c>
      <c r="H15" s="7">
        <v>0</v>
      </c>
      <c r="I15" s="7">
        <f t="shared" si="0"/>
        <v>900000</v>
      </c>
      <c r="J15" s="7">
        <f>D15*B7/B8*G15</f>
        <v>6588.9863013698632</v>
      </c>
      <c r="K15" s="8">
        <f t="shared" si="1"/>
        <v>6588.9863013698632</v>
      </c>
      <c r="L15" s="9">
        <f t="shared" si="2"/>
        <v>790.67835616438356</v>
      </c>
    </row>
    <row r="16" spans="1:12">
      <c r="A16" s="7" t="s">
        <v>60</v>
      </c>
      <c r="B16" s="10">
        <v>45748</v>
      </c>
      <c r="C16" s="10">
        <v>45777</v>
      </c>
      <c r="D16" s="7">
        <v>900000</v>
      </c>
      <c r="E16" s="7"/>
      <c r="F16" s="7"/>
      <c r="G16" s="7">
        <v>30</v>
      </c>
      <c r="H16" s="7">
        <v>0</v>
      </c>
      <c r="I16" s="7">
        <f t="shared" si="0"/>
        <v>900000</v>
      </c>
      <c r="J16" s="7">
        <f>D16*B7/B8*G16</f>
        <v>6376.4383561643835</v>
      </c>
      <c r="K16" s="8">
        <f t="shared" si="1"/>
        <v>6376.4383561643835</v>
      </c>
      <c r="L16" s="9">
        <f t="shared" si="2"/>
        <v>765.17260273972602</v>
      </c>
    </row>
    <row r="17" spans="1:12">
      <c r="A17" s="7" t="s">
        <v>61</v>
      </c>
      <c r="B17" s="10">
        <v>45778</v>
      </c>
      <c r="C17" s="10">
        <v>45808</v>
      </c>
      <c r="D17" s="7">
        <v>900000</v>
      </c>
      <c r="E17" s="7"/>
      <c r="F17" s="7"/>
      <c r="G17" s="7">
        <v>31</v>
      </c>
      <c r="H17" s="7">
        <v>0</v>
      </c>
      <c r="I17" s="7">
        <f t="shared" si="0"/>
        <v>900000</v>
      </c>
      <c r="J17" s="7">
        <f>D17*B7/B8*G17</f>
        <v>6588.9863013698632</v>
      </c>
      <c r="K17" s="8">
        <f t="shared" si="1"/>
        <v>6588.9863013698632</v>
      </c>
      <c r="L17" s="9">
        <f t="shared" si="2"/>
        <v>790.67835616438356</v>
      </c>
    </row>
    <row r="18" spans="1:12">
      <c r="A18" s="7" t="s">
        <v>62</v>
      </c>
      <c r="B18" s="10">
        <v>45809</v>
      </c>
      <c r="C18" s="10">
        <v>45838</v>
      </c>
      <c r="D18" s="7">
        <v>900000</v>
      </c>
      <c r="E18" s="7"/>
      <c r="F18" s="7"/>
      <c r="G18" s="7">
        <v>30</v>
      </c>
      <c r="H18" s="7">
        <v>0</v>
      </c>
      <c r="I18" s="7">
        <f t="shared" si="0"/>
        <v>900000</v>
      </c>
      <c r="J18" s="7">
        <f>D18*B7/B8*G18</f>
        <v>6376.4383561643835</v>
      </c>
      <c r="K18" s="8">
        <f t="shared" si="1"/>
        <v>6376.4383561643835</v>
      </c>
      <c r="L18" s="9">
        <f t="shared" si="2"/>
        <v>765.17260273972602</v>
      </c>
    </row>
    <row r="19" spans="1:12">
      <c r="A19" s="7" t="s">
        <v>12</v>
      </c>
      <c r="B19" s="10">
        <v>45839</v>
      </c>
      <c r="C19" s="10">
        <v>45869</v>
      </c>
      <c r="D19" s="7">
        <v>900000</v>
      </c>
      <c r="E19" s="7"/>
      <c r="F19" s="7"/>
      <c r="G19" s="7">
        <v>31</v>
      </c>
      <c r="H19" s="7">
        <v>0</v>
      </c>
      <c r="I19" s="7">
        <f t="shared" si="0"/>
        <v>900000</v>
      </c>
      <c r="J19" s="7">
        <f>D19*B7/B8*G19</f>
        <v>6588.9863013698632</v>
      </c>
      <c r="K19" s="8">
        <f t="shared" si="1"/>
        <v>6588.9863013698632</v>
      </c>
      <c r="L19" s="9">
        <f t="shared" si="2"/>
        <v>790.67835616438356</v>
      </c>
    </row>
    <row r="20" spans="1:12">
      <c r="A20" s="7" t="s">
        <v>15</v>
      </c>
      <c r="B20" s="10">
        <v>45870</v>
      </c>
      <c r="C20" s="10">
        <v>45900</v>
      </c>
      <c r="D20" s="7">
        <v>900000</v>
      </c>
      <c r="E20" s="7"/>
      <c r="F20" s="7"/>
      <c r="G20" s="7">
        <v>31</v>
      </c>
      <c r="H20" s="7">
        <v>0</v>
      </c>
      <c r="I20" s="7">
        <f t="shared" si="0"/>
        <v>900000</v>
      </c>
      <c r="J20" s="7">
        <f>D20*B7/B8*G20</f>
        <v>6588.9863013698632</v>
      </c>
      <c r="K20" s="8">
        <f t="shared" si="1"/>
        <v>6588.9863013698632</v>
      </c>
      <c r="L20" s="9">
        <f t="shared" si="2"/>
        <v>790.67835616438356</v>
      </c>
    </row>
    <row r="21" spans="1:12">
      <c r="A21" s="7" t="s">
        <v>18</v>
      </c>
      <c r="B21" s="10">
        <v>45901</v>
      </c>
      <c r="C21" s="10">
        <v>45930</v>
      </c>
      <c r="D21" s="7">
        <v>900000</v>
      </c>
      <c r="E21" s="7"/>
      <c r="F21" s="7"/>
      <c r="G21" s="7">
        <v>30</v>
      </c>
      <c r="H21" s="7">
        <v>0</v>
      </c>
      <c r="I21" s="7">
        <f t="shared" si="0"/>
        <v>900000</v>
      </c>
      <c r="J21" s="7">
        <f>D21*B7/B8*G21</f>
        <v>6376.4383561643835</v>
      </c>
      <c r="K21" s="8">
        <f t="shared" si="1"/>
        <v>6376.4383561643835</v>
      </c>
      <c r="L21" s="9">
        <f t="shared" si="2"/>
        <v>765.17260273972602</v>
      </c>
    </row>
    <row r="22" spans="1:12">
      <c r="A22" s="7" t="s">
        <v>21</v>
      </c>
      <c r="B22" s="10">
        <v>45931</v>
      </c>
      <c r="C22" s="10">
        <v>45961</v>
      </c>
      <c r="D22" s="7">
        <v>900000</v>
      </c>
      <c r="E22" s="7"/>
      <c r="F22" s="7"/>
      <c r="G22" s="7">
        <v>31</v>
      </c>
      <c r="H22" s="7">
        <v>0</v>
      </c>
      <c r="I22" s="7">
        <f t="shared" si="0"/>
        <v>900000</v>
      </c>
      <c r="J22" s="7">
        <f>D22*B7/B8*G22</f>
        <v>6588.9863013698632</v>
      </c>
      <c r="K22" s="8">
        <f t="shared" si="1"/>
        <v>6588.9863013698632</v>
      </c>
      <c r="L22" s="9">
        <f t="shared" si="2"/>
        <v>790.67835616438356</v>
      </c>
    </row>
    <row r="23" spans="1:12">
      <c r="A23" s="7" t="s">
        <v>24</v>
      </c>
      <c r="B23" s="10">
        <v>45962</v>
      </c>
      <c r="C23" s="10">
        <v>45991</v>
      </c>
      <c r="D23" s="7">
        <v>900000</v>
      </c>
      <c r="E23" s="10"/>
      <c r="F23" s="7"/>
      <c r="G23" s="7">
        <v>30</v>
      </c>
      <c r="H23" s="7">
        <v>0</v>
      </c>
      <c r="I23" s="7">
        <f t="shared" si="0"/>
        <v>900000</v>
      </c>
      <c r="J23" s="7">
        <f>D23*B7/B8*G23</f>
        <v>6376.4383561643835</v>
      </c>
      <c r="K23" s="8">
        <f t="shared" si="1"/>
        <v>6376.4383561643835</v>
      </c>
      <c r="L23" s="9">
        <f t="shared" si="2"/>
        <v>765.17260273972602</v>
      </c>
    </row>
    <row r="24" spans="1:12">
      <c r="A24" s="7" t="s">
        <v>27</v>
      </c>
      <c r="B24" s="10">
        <v>45992</v>
      </c>
      <c r="C24" s="10">
        <v>46022</v>
      </c>
      <c r="D24" s="7">
        <v>900000</v>
      </c>
      <c r="E24" s="7"/>
      <c r="F24" s="7"/>
      <c r="G24" s="7">
        <v>31</v>
      </c>
      <c r="H24" s="7">
        <v>0</v>
      </c>
      <c r="I24" s="7">
        <f t="shared" si="0"/>
        <v>900000</v>
      </c>
      <c r="J24" s="7">
        <f>D24*B7/B8*G24</f>
        <v>6588.9863013698632</v>
      </c>
      <c r="K24" s="8">
        <f t="shared" si="1"/>
        <v>6588.9863013698632</v>
      </c>
      <c r="L24" s="9">
        <f t="shared" si="2"/>
        <v>790.67835616438356</v>
      </c>
    </row>
    <row r="25" spans="1:12">
      <c r="A25" s="19" t="s">
        <v>37</v>
      </c>
      <c r="B25" s="19" t="s">
        <v>37</v>
      </c>
      <c r="C25" s="19" t="s">
        <v>37</v>
      </c>
      <c r="D25" s="19" t="s">
        <v>37</v>
      </c>
      <c r="E25" s="19" t="s">
        <v>37</v>
      </c>
      <c r="F25" s="19">
        <f>SUM(F13:F24)</f>
        <v>0</v>
      </c>
      <c r="G25" s="19" t="s">
        <v>37</v>
      </c>
      <c r="H25" s="19" t="s">
        <v>37</v>
      </c>
      <c r="I25" s="19" t="s">
        <v>37</v>
      </c>
      <c r="J25" s="11" t="s">
        <v>63</v>
      </c>
      <c r="K25" s="12">
        <f>SUM(K13:K24)</f>
        <v>77580</v>
      </c>
      <c r="L25" s="13">
        <f>SUM(L13:L24)</f>
        <v>9309.6</v>
      </c>
    </row>
    <row r="28" spans="1:12" ht="14.4" thickBot="1">
      <c r="A28" s="4" t="s">
        <v>38</v>
      </c>
      <c r="J28" s="15"/>
    </row>
    <row r="29" spans="1:12" ht="14.4" thickBot="1">
      <c r="A29" s="14" t="s">
        <v>41</v>
      </c>
      <c r="E29" s="15"/>
      <c r="F29" s="20"/>
      <c r="G29" s="1" t="s">
        <v>42</v>
      </c>
      <c r="H29" s="15"/>
      <c r="I29" s="15"/>
      <c r="J29" s="21"/>
    </row>
    <row r="30" spans="1:12" ht="14.4" thickBot="1">
      <c r="A30" s="14"/>
      <c r="E30" s="15"/>
      <c r="H30" s="15"/>
      <c r="I30" s="15"/>
      <c r="J30" s="15"/>
    </row>
    <row r="31" spans="1:12" ht="14.4" thickBot="1">
      <c r="A31" s="16" t="s">
        <v>43</v>
      </c>
      <c r="E31" s="15"/>
      <c r="F31" s="20" t="s">
        <v>51</v>
      </c>
      <c r="G31" s="1" t="s">
        <v>42</v>
      </c>
      <c r="H31" s="15"/>
      <c r="I31" s="15"/>
      <c r="J31" s="21"/>
    </row>
    <row r="32" spans="1:12">
      <c r="J32" s="15"/>
    </row>
  </sheetData>
  <mergeCells count="1">
    <mergeCell ref="A1:K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53DCC-1368-4B9B-B79A-E0AD040B230F}">
  <dimension ref="A1:D16"/>
  <sheetViews>
    <sheetView tabSelected="1" workbookViewId="0">
      <selection activeCell="B3" sqref="B3"/>
    </sheetView>
  </sheetViews>
  <sheetFormatPr defaultRowHeight="13.8"/>
  <cols>
    <col min="1" max="4" width="15.69921875" customWidth="1"/>
  </cols>
  <sheetData>
    <row r="1" spans="1:4" s="31" customFormat="1"/>
    <row r="2" spans="1:4" s="31" customFormat="1"/>
    <row r="3" spans="1:4" s="31" customFormat="1">
      <c r="A3" s="2" t="s">
        <v>53</v>
      </c>
      <c r="B3" s="24" t="s">
        <v>67</v>
      </c>
      <c r="D3" s="32"/>
    </row>
    <row r="4" spans="1:4" s="31" customFormat="1">
      <c r="A4" s="2" t="s">
        <v>54</v>
      </c>
      <c r="B4" s="2">
        <v>2025</v>
      </c>
      <c r="D4" s="32"/>
    </row>
    <row r="5" spans="1:4" s="31" customFormat="1" ht="69">
      <c r="A5" s="3" t="s">
        <v>39</v>
      </c>
      <c r="B5" s="46">
        <v>7.0300000000000001E-2</v>
      </c>
    </row>
    <row r="6" spans="1:4" s="31" customFormat="1">
      <c r="A6" s="2" t="s">
        <v>2</v>
      </c>
      <c r="B6" s="46">
        <v>0.1</v>
      </c>
    </row>
    <row r="7" spans="1:4" s="31" customFormat="1">
      <c r="A7" s="3"/>
    </row>
    <row r="8" spans="1:4" s="31" customFormat="1"/>
    <row r="9" spans="1:4">
      <c r="A9" s="47" t="s">
        <v>32</v>
      </c>
      <c r="B9" s="47" t="s">
        <v>33</v>
      </c>
      <c r="C9" s="47" t="s">
        <v>65</v>
      </c>
      <c r="D9" s="48" t="s">
        <v>44</v>
      </c>
    </row>
    <row r="10" spans="1:4">
      <c r="A10" s="47">
        <v>1</v>
      </c>
      <c r="B10" s="47">
        <v>2</v>
      </c>
      <c r="C10" s="47">
        <v>3</v>
      </c>
      <c r="D10" s="48">
        <v>4</v>
      </c>
    </row>
    <row r="11" spans="1:4">
      <c r="A11" s="49">
        <v>45448</v>
      </c>
      <c r="B11" s="50">
        <v>288675</v>
      </c>
      <c r="C11" s="51">
        <f>'05.06.24 25'!K25</f>
        <v>24883.785000000003</v>
      </c>
      <c r="D11" s="52">
        <f>'05.06.24 25'!L25</f>
        <v>2986.0542</v>
      </c>
    </row>
    <row r="12" spans="1:4">
      <c r="A12" s="49">
        <v>45657</v>
      </c>
      <c r="B12" s="50">
        <v>900000</v>
      </c>
      <c r="C12" s="51">
        <f>'31.12.24 25'!K25</f>
        <v>77580</v>
      </c>
      <c r="D12" s="52">
        <f>'31.12.24 25'!L25</f>
        <v>9309.6</v>
      </c>
    </row>
    <row r="13" spans="1:4">
      <c r="A13" s="53" t="s">
        <v>35</v>
      </c>
      <c r="B13" s="54">
        <f>SUM(B11:B12)</f>
        <v>1188675</v>
      </c>
      <c r="C13" s="55">
        <f>SUM(C11:C12)</f>
        <v>102463.785</v>
      </c>
      <c r="D13" s="56">
        <f>SUM(D11:D12)</f>
        <v>12295.654200000001</v>
      </c>
    </row>
    <row r="16" spans="1:4" ht="14.4">
      <c r="A16" s="31" t="s">
        <v>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25B9E-53D8-47C5-BDB9-919040381E2C}">
  <dimension ref="A1:L32"/>
  <sheetViews>
    <sheetView workbookViewId="0">
      <selection activeCell="B3" sqref="B3"/>
    </sheetView>
  </sheetViews>
  <sheetFormatPr defaultRowHeight="13.8"/>
  <cols>
    <col min="1" max="1" width="19" style="1" customWidth="1"/>
    <col min="2" max="12" width="10.69921875" style="1" customWidth="1"/>
    <col min="13" max="16384" width="8.796875" style="1"/>
  </cols>
  <sheetData>
    <row r="1" spans="1:12" ht="24" customHeight="1">
      <c r="A1" s="57" t="s">
        <v>56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3" spans="1:12">
      <c r="A3" s="2" t="s">
        <v>36</v>
      </c>
      <c r="B3" s="24" t="s">
        <v>67</v>
      </c>
    </row>
    <row r="4" spans="1:12">
      <c r="A4" s="2" t="s">
        <v>1</v>
      </c>
      <c r="B4" s="42">
        <v>288675</v>
      </c>
    </row>
    <row r="5" spans="1:12">
      <c r="A5" s="2" t="s">
        <v>40</v>
      </c>
      <c r="B5" s="43">
        <v>45448</v>
      </c>
    </row>
    <row r="6" spans="1:12" ht="55.2">
      <c r="A6" s="3" t="s">
        <v>39</v>
      </c>
      <c r="B6" s="44">
        <v>8.6199999999999999E-2</v>
      </c>
    </row>
    <row r="7" spans="1:12">
      <c r="A7" s="2" t="s">
        <v>2</v>
      </c>
      <c r="B7" s="44">
        <v>0.1</v>
      </c>
    </row>
    <row r="8" spans="1:12">
      <c r="A8" s="2" t="s">
        <v>3</v>
      </c>
      <c r="B8" s="42">
        <v>365</v>
      </c>
    </row>
    <row r="9" spans="1:12">
      <c r="A9" s="2"/>
      <c r="B9" s="4"/>
    </row>
    <row r="11" spans="1:12" s="6" customFormat="1" ht="28.8">
      <c r="A11" s="5" t="s">
        <v>4</v>
      </c>
      <c r="B11" s="5" t="s">
        <v>5</v>
      </c>
      <c r="C11" s="5" t="s">
        <v>6</v>
      </c>
      <c r="D11" s="5" t="s">
        <v>45</v>
      </c>
      <c r="E11" s="5" t="s">
        <v>46</v>
      </c>
      <c r="F11" s="5" t="s">
        <v>47</v>
      </c>
      <c r="G11" s="17" t="s">
        <v>48</v>
      </c>
      <c r="H11" s="17" t="s">
        <v>49</v>
      </c>
      <c r="I11" s="17" t="s">
        <v>50</v>
      </c>
      <c r="J11" s="5" t="s">
        <v>7</v>
      </c>
      <c r="K11" s="5" t="s">
        <v>8</v>
      </c>
      <c r="L11" s="18" t="s">
        <v>44</v>
      </c>
    </row>
    <row r="12" spans="1:12" s="6" customFormat="1" ht="14.4">
      <c r="A12" s="5">
        <v>1</v>
      </c>
      <c r="B12" s="5">
        <v>6</v>
      </c>
      <c r="C12" s="5">
        <v>3</v>
      </c>
      <c r="D12" s="5">
        <v>4</v>
      </c>
      <c r="E12" s="5">
        <v>5</v>
      </c>
      <c r="F12" s="5">
        <v>6</v>
      </c>
      <c r="G12" s="17">
        <v>7</v>
      </c>
      <c r="H12" s="17">
        <v>8</v>
      </c>
      <c r="I12" s="17">
        <v>9</v>
      </c>
      <c r="J12" s="5">
        <v>10</v>
      </c>
      <c r="K12" s="5">
        <v>11</v>
      </c>
      <c r="L12" s="18">
        <v>12</v>
      </c>
    </row>
    <row r="13" spans="1:12">
      <c r="A13" s="7" t="s">
        <v>57</v>
      </c>
      <c r="B13" s="10">
        <v>46023</v>
      </c>
      <c r="C13" s="10">
        <v>46053</v>
      </c>
      <c r="D13" s="7">
        <v>288675</v>
      </c>
      <c r="E13" s="7"/>
      <c r="F13" s="7"/>
      <c r="G13" s="7">
        <v>31</v>
      </c>
      <c r="H13" s="7">
        <v>0</v>
      </c>
      <c r="I13" s="7">
        <f t="shared" ref="I13:I24" si="0">D13-F13</f>
        <v>288675</v>
      </c>
      <c r="J13" s="7">
        <f>D13*B7/B8*G13</f>
        <v>2451.7602739726026</v>
      </c>
      <c r="K13" s="8">
        <f>J13</f>
        <v>2451.7602739726026</v>
      </c>
      <c r="L13" s="9">
        <f>K13*12%</f>
        <v>294.2112328767123</v>
      </c>
    </row>
    <row r="14" spans="1:12">
      <c r="A14" s="7" t="s">
        <v>58</v>
      </c>
      <c r="B14" s="10">
        <v>46054</v>
      </c>
      <c r="C14" s="10">
        <v>46081</v>
      </c>
      <c r="D14" s="7">
        <v>288675</v>
      </c>
      <c r="E14" s="7"/>
      <c r="F14" s="7"/>
      <c r="G14" s="7">
        <v>28</v>
      </c>
      <c r="H14" s="7">
        <v>0</v>
      </c>
      <c r="I14" s="7">
        <f t="shared" si="0"/>
        <v>288675</v>
      </c>
      <c r="J14" s="7">
        <f>D14*B7/B8*G14</f>
        <v>2214.4931506849316</v>
      </c>
      <c r="K14" s="8">
        <f t="shared" ref="K14:K24" si="1">J14</f>
        <v>2214.4931506849316</v>
      </c>
      <c r="L14" s="9">
        <f t="shared" ref="L14:L24" si="2">K14*12%</f>
        <v>265.73917808219176</v>
      </c>
    </row>
    <row r="15" spans="1:12">
      <c r="A15" s="7" t="s">
        <v>59</v>
      </c>
      <c r="B15" s="10">
        <v>46082</v>
      </c>
      <c r="C15" s="10">
        <v>46112</v>
      </c>
      <c r="D15" s="7">
        <v>288675</v>
      </c>
      <c r="E15" s="7"/>
      <c r="F15" s="7"/>
      <c r="G15" s="7">
        <v>31</v>
      </c>
      <c r="H15" s="7">
        <v>0</v>
      </c>
      <c r="I15" s="7">
        <f t="shared" si="0"/>
        <v>288675</v>
      </c>
      <c r="J15" s="7">
        <f>D15*B7/B8*G15</f>
        <v>2451.7602739726026</v>
      </c>
      <c r="K15" s="8">
        <f t="shared" si="1"/>
        <v>2451.7602739726026</v>
      </c>
      <c r="L15" s="9">
        <f t="shared" si="2"/>
        <v>294.2112328767123</v>
      </c>
    </row>
    <row r="16" spans="1:12">
      <c r="A16" s="7" t="s">
        <v>60</v>
      </c>
      <c r="B16" s="10">
        <v>46113</v>
      </c>
      <c r="C16" s="10">
        <v>46142</v>
      </c>
      <c r="D16" s="7">
        <v>288675</v>
      </c>
      <c r="E16" s="7"/>
      <c r="F16" s="7"/>
      <c r="G16" s="7">
        <v>30</v>
      </c>
      <c r="H16" s="7">
        <v>0</v>
      </c>
      <c r="I16" s="7">
        <f t="shared" si="0"/>
        <v>288675</v>
      </c>
      <c r="J16" s="7">
        <f>D16*B7/B8*G16</f>
        <v>2372.6712328767121</v>
      </c>
      <c r="K16" s="8">
        <f t="shared" si="1"/>
        <v>2372.6712328767121</v>
      </c>
      <c r="L16" s="9">
        <f t="shared" si="2"/>
        <v>284.72054794520545</v>
      </c>
    </row>
    <row r="17" spans="1:12">
      <c r="A17" s="7" t="s">
        <v>61</v>
      </c>
      <c r="B17" s="10">
        <v>46143</v>
      </c>
      <c r="C17" s="10">
        <v>46173</v>
      </c>
      <c r="D17" s="7">
        <v>288675</v>
      </c>
      <c r="E17" s="7"/>
      <c r="F17" s="7"/>
      <c r="G17" s="7">
        <v>31</v>
      </c>
      <c r="H17" s="7">
        <v>0</v>
      </c>
      <c r="I17" s="7">
        <f t="shared" si="0"/>
        <v>288675</v>
      </c>
      <c r="J17" s="7">
        <f>D17*B7/B8*G17</f>
        <v>2451.7602739726026</v>
      </c>
      <c r="K17" s="8">
        <f t="shared" si="1"/>
        <v>2451.7602739726026</v>
      </c>
      <c r="L17" s="9">
        <f t="shared" si="2"/>
        <v>294.2112328767123</v>
      </c>
    </row>
    <row r="18" spans="1:12">
      <c r="A18" s="7" t="s">
        <v>62</v>
      </c>
      <c r="B18" s="10">
        <v>46174</v>
      </c>
      <c r="C18" s="10">
        <v>46203</v>
      </c>
      <c r="D18" s="7">
        <v>288675</v>
      </c>
      <c r="E18" s="7"/>
      <c r="F18" s="7"/>
      <c r="G18" s="7">
        <v>30</v>
      </c>
      <c r="H18" s="7">
        <v>0</v>
      </c>
      <c r="I18" s="7">
        <f t="shared" si="0"/>
        <v>288675</v>
      </c>
      <c r="J18" s="7">
        <f>D18*B7/B8*G18</f>
        <v>2372.6712328767121</v>
      </c>
      <c r="K18" s="8">
        <f t="shared" si="1"/>
        <v>2372.6712328767121</v>
      </c>
      <c r="L18" s="9">
        <f t="shared" si="2"/>
        <v>284.72054794520545</v>
      </c>
    </row>
    <row r="19" spans="1:12">
      <c r="A19" s="7" t="s">
        <v>12</v>
      </c>
      <c r="B19" s="10">
        <v>46204</v>
      </c>
      <c r="C19" s="10">
        <v>46234</v>
      </c>
      <c r="D19" s="7">
        <v>288675</v>
      </c>
      <c r="E19" s="7"/>
      <c r="F19" s="7"/>
      <c r="G19" s="7">
        <v>31</v>
      </c>
      <c r="H19" s="7">
        <v>0</v>
      </c>
      <c r="I19" s="7">
        <f t="shared" si="0"/>
        <v>288675</v>
      </c>
      <c r="J19" s="7">
        <f>D19*B7/B8*G19</f>
        <v>2451.7602739726026</v>
      </c>
      <c r="K19" s="8">
        <f t="shared" si="1"/>
        <v>2451.7602739726026</v>
      </c>
      <c r="L19" s="9">
        <f t="shared" si="2"/>
        <v>294.2112328767123</v>
      </c>
    </row>
    <row r="20" spans="1:12">
      <c r="A20" s="7" t="s">
        <v>15</v>
      </c>
      <c r="B20" s="10">
        <v>46235</v>
      </c>
      <c r="C20" s="10">
        <v>46265</v>
      </c>
      <c r="D20" s="7">
        <v>288675</v>
      </c>
      <c r="E20" s="7"/>
      <c r="F20" s="7"/>
      <c r="G20" s="7">
        <v>31</v>
      </c>
      <c r="H20" s="7">
        <v>0</v>
      </c>
      <c r="I20" s="7">
        <f t="shared" si="0"/>
        <v>288675</v>
      </c>
      <c r="J20" s="7">
        <f>D20*B7/B8*G20</f>
        <v>2451.7602739726026</v>
      </c>
      <c r="K20" s="8">
        <f t="shared" si="1"/>
        <v>2451.7602739726026</v>
      </c>
      <c r="L20" s="9">
        <f t="shared" si="2"/>
        <v>294.2112328767123</v>
      </c>
    </row>
    <row r="21" spans="1:12">
      <c r="A21" s="7" t="s">
        <v>18</v>
      </c>
      <c r="B21" s="10">
        <v>46266</v>
      </c>
      <c r="C21" s="10">
        <v>46295</v>
      </c>
      <c r="D21" s="7">
        <v>288675</v>
      </c>
      <c r="E21" s="7"/>
      <c r="F21" s="7"/>
      <c r="G21" s="7">
        <v>30</v>
      </c>
      <c r="H21" s="7">
        <v>0</v>
      </c>
      <c r="I21" s="7">
        <f t="shared" si="0"/>
        <v>288675</v>
      </c>
      <c r="J21" s="7">
        <f>D21*B7/B8*G21</f>
        <v>2372.6712328767121</v>
      </c>
      <c r="K21" s="8">
        <f t="shared" si="1"/>
        <v>2372.6712328767121</v>
      </c>
      <c r="L21" s="9">
        <f t="shared" si="2"/>
        <v>284.72054794520545</v>
      </c>
    </row>
    <row r="22" spans="1:12">
      <c r="A22" s="7" t="s">
        <v>21</v>
      </c>
      <c r="B22" s="10">
        <v>46296</v>
      </c>
      <c r="C22" s="10">
        <v>46326</v>
      </c>
      <c r="D22" s="7">
        <v>288675</v>
      </c>
      <c r="E22" s="7"/>
      <c r="F22" s="7"/>
      <c r="G22" s="7">
        <v>31</v>
      </c>
      <c r="H22" s="7">
        <v>0</v>
      </c>
      <c r="I22" s="7">
        <f t="shared" si="0"/>
        <v>288675</v>
      </c>
      <c r="J22" s="7">
        <f>D22*B7/B8*G22</f>
        <v>2451.7602739726026</v>
      </c>
      <c r="K22" s="8">
        <f t="shared" si="1"/>
        <v>2451.7602739726026</v>
      </c>
      <c r="L22" s="9">
        <f t="shared" si="2"/>
        <v>294.2112328767123</v>
      </c>
    </row>
    <row r="23" spans="1:12">
      <c r="A23" s="7" t="s">
        <v>24</v>
      </c>
      <c r="B23" s="10">
        <v>46327</v>
      </c>
      <c r="C23" s="10">
        <v>46356</v>
      </c>
      <c r="D23" s="7">
        <v>288675</v>
      </c>
      <c r="E23" s="10"/>
      <c r="F23" s="7"/>
      <c r="G23" s="7">
        <v>30</v>
      </c>
      <c r="H23" s="7">
        <v>0</v>
      </c>
      <c r="I23" s="7">
        <f t="shared" si="0"/>
        <v>288675</v>
      </c>
      <c r="J23" s="7">
        <f>D23*B7/B8*G23</f>
        <v>2372.6712328767121</v>
      </c>
      <c r="K23" s="8">
        <f t="shared" si="1"/>
        <v>2372.6712328767121</v>
      </c>
      <c r="L23" s="9">
        <f t="shared" si="2"/>
        <v>284.72054794520545</v>
      </c>
    </row>
    <row r="24" spans="1:12">
      <c r="A24" s="7" t="s">
        <v>27</v>
      </c>
      <c r="B24" s="10">
        <v>46357</v>
      </c>
      <c r="C24" s="10">
        <v>46387</v>
      </c>
      <c r="D24" s="7">
        <v>288675</v>
      </c>
      <c r="E24" s="7"/>
      <c r="F24" s="7"/>
      <c r="G24" s="7">
        <v>31</v>
      </c>
      <c r="H24" s="7">
        <v>0</v>
      </c>
      <c r="I24" s="7">
        <f t="shared" si="0"/>
        <v>288675</v>
      </c>
      <c r="J24" s="7">
        <f>D24*B7/B8*G24</f>
        <v>2451.7602739726026</v>
      </c>
      <c r="K24" s="8">
        <f t="shared" si="1"/>
        <v>2451.7602739726026</v>
      </c>
      <c r="L24" s="9">
        <f t="shared" si="2"/>
        <v>294.2112328767123</v>
      </c>
    </row>
    <row r="25" spans="1:12">
      <c r="A25" s="19" t="s">
        <v>37</v>
      </c>
      <c r="B25" s="19" t="s">
        <v>37</v>
      </c>
      <c r="C25" s="19" t="s">
        <v>37</v>
      </c>
      <c r="D25" s="19" t="s">
        <v>37</v>
      </c>
      <c r="E25" s="19" t="s">
        <v>37</v>
      </c>
      <c r="F25" s="19">
        <f>SUM(F13:F24)</f>
        <v>0</v>
      </c>
      <c r="G25" s="19" t="s">
        <v>37</v>
      </c>
      <c r="H25" s="19" t="s">
        <v>37</v>
      </c>
      <c r="I25" s="19" t="s">
        <v>37</v>
      </c>
      <c r="J25" s="11" t="s">
        <v>63</v>
      </c>
      <c r="K25" s="12">
        <f>SUM(K13:K24)</f>
        <v>28867.5</v>
      </c>
      <c r="L25" s="13">
        <f>SUM(L13:L24)</f>
        <v>3464.0999999999995</v>
      </c>
    </row>
    <row r="28" spans="1:12" ht="14.4" thickBot="1">
      <c r="A28" s="4" t="s">
        <v>38</v>
      </c>
      <c r="J28" s="15"/>
    </row>
    <row r="29" spans="1:12" ht="14.4" thickBot="1">
      <c r="A29" s="14" t="s">
        <v>41</v>
      </c>
      <c r="E29" s="15"/>
      <c r="F29" s="20"/>
      <c r="G29" s="1" t="s">
        <v>42</v>
      </c>
      <c r="H29" s="15"/>
      <c r="I29" s="15"/>
      <c r="J29" s="21"/>
    </row>
    <row r="30" spans="1:12" ht="14.4" thickBot="1">
      <c r="A30" s="14"/>
      <c r="E30" s="15"/>
      <c r="H30" s="15"/>
      <c r="I30" s="15"/>
      <c r="J30" s="15"/>
    </row>
    <row r="31" spans="1:12" ht="14.4" thickBot="1">
      <c r="A31" s="16" t="s">
        <v>43</v>
      </c>
      <c r="E31" s="15"/>
      <c r="F31" s="20" t="s">
        <v>51</v>
      </c>
      <c r="G31" s="1" t="s">
        <v>42</v>
      </c>
      <c r="H31" s="15"/>
      <c r="I31" s="15"/>
      <c r="J31" s="21"/>
    </row>
    <row r="32" spans="1:12">
      <c r="J32" s="15"/>
    </row>
  </sheetData>
  <mergeCells count="1">
    <mergeCell ref="A1:K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B05CC6-57C6-4639-A40E-F81040ABF1AE}">
  <dimension ref="A1:L32"/>
  <sheetViews>
    <sheetView workbookViewId="0">
      <selection activeCell="F8" sqref="F8"/>
    </sheetView>
  </sheetViews>
  <sheetFormatPr defaultRowHeight="13.8"/>
  <cols>
    <col min="1" max="1" width="19" style="1" customWidth="1"/>
    <col min="2" max="12" width="10.69921875" style="1" customWidth="1"/>
    <col min="13" max="16384" width="8.796875" style="1"/>
  </cols>
  <sheetData>
    <row r="1" spans="1:12" ht="24" customHeight="1">
      <c r="A1" s="57" t="s">
        <v>64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3" spans="1:12">
      <c r="A3" s="2" t="s">
        <v>36</v>
      </c>
      <c r="B3" s="24" t="s">
        <v>67</v>
      </c>
    </row>
    <row r="4" spans="1:12">
      <c r="A4" s="2" t="s">
        <v>1</v>
      </c>
      <c r="B4" s="42">
        <v>900000</v>
      </c>
    </row>
    <row r="5" spans="1:12">
      <c r="A5" s="2" t="s">
        <v>40</v>
      </c>
      <c r="B5" s="43">
        <v>45657</v>
      </c>
    </row>
    <row r="6" spans="1:12" ht="55.2">
      <c r="A6" s="3" t="s">
        <v>39</v>
      </c>
      <c r="B6" s="44">
        <v>8.6199999999999999E-2</v>
      </c>
    </row>
    <row r="7" spans="1:12">
      <c r="A7" s="2" t="s">
        <v>2</v>
      </c>
      <c r="B7" s="44">
        <v>0.1</v>
      </c>
    </row>
    <row r="8" spans="1:12">
      <c r="A8" s="2" t="s">
        <v>3</v>
      </c>
      <c r="B8" s="42">
        <v>365</v>
      </c>
    </row>
    <row r="9" spans="1:12">
      <c r="A9" s="2"/>
      <c r="B9" s="4"/>
    </row>
    <row r="11" spans="1:12" s="6" customFormat="1" ht="28.8">
      <c r="A11" s="5" t="s">
        <v>4</v>
      </c>
      <c r="B11" s="5" t="s">
        <v>5</v>
      </c>
      <c r="C11" s="5" t="s">
        <v>6</v>
      </c>
      <c r="D11" s="5" t="s">
        <v>45</v>
      </c>
      <c r="E11" s="5" t="s">
        <v>46</v>
      </c>
      <c r="F11" s="5" t="s">
        <v>47</v>
      </c>
      <c r="G11" s="17" t="s">
        <v>48</v>
      </c>
      <c r="H11" s="17" t="s">
        <v>49</v>
      </c>
      <c r="I11" s="17" t="s">
        <v>50</v>
      </c>
      <c r="J11" s="5" t="s">
        <v>7</v>
      </c>
      <c r="K11" s="5" t="s">
        <v>8</v>
      </c>
      <c r="L11" s="18" t="s">
        <v>44</v>
      </c>
    </row>
    <row r="12" spans="1:12" s="6" customFormat="1" ht="14.4">
      <c r="A12" s="5">
        <v>1</v>
      </c>
      <c r="B12" s="5">
        <v>2</v>
      </c>
      <c r="C12" s="5">
        <v>3</v>
      </c>
      <c r="D12" s="5">
        <v>4</v>
      </c>
      <c r="E12" s="5">
        <v>5</v>
      </c>
      <c r="F12" s="5">
        <v>6</v>
      </c>
      <c r="G12" s="17">
        <v>7</v>
      </c>
      <c r="H12" s="17">
        <v>8</v>
      </c>
      <c r="I12" s="17">
        <v>9</v>
      </c>
      <c r="J12" s="5">
        <v>10</v>
      </c>
      <c r="K12" s="5">
        <v>11</v>
      </c>
      <c r="L12" s="18">
        <v>12</v>
      </c>
    </row>
    <row r="13" spans="1:12">
      <c r="A13" s="7" t="s">
        <v>57</v>
      </c>
      <c r="B13" s="10">
        <v>46023</v>
      </c>
      <c r="C13" s="10">
        <v>46053</v>
      </c>
      <c r="D13" s="7">
        <v>900000</v>
      </c>
      <c r="E13" s="7"/>
      <c r="F13" s="7"/>
      <c r="G13" s="7">
        <v>31</v>
      </c>
      <c r="H13" s="7">
        <v>0</v>
      </c>
      <c r="I13" s="7">
        <f t="shared" ref="I13:I24" si="0">D13-F13</f>
        <v>900000</v>
      </c>
      <c r="J13" s="7">
        <f>D13*B7/B8*G13</f>
        <v>7643.8356164383567</v>
      </c>
      <c r="K13" s="8">
        <f>J13</f>
        <v>7643.8356164383567</v>
      </c>
      <c r="L13" s="9">
        <f>K13*12%</f>
        <v>917.26027397260282</v>
      </c>
    </row>
    <row r="14" spans="1:12">
      <c r="A14" s="7" t="s">
        <v>58</v>
      </c>
      <c r="B14" s="10">
        <v>46054</v>
      </c>
      <c r="C14" s="10">
        <v>46081</v>
      </c>
      <c r="D14" s="7">
        <v>900000</v>
      </c>
      <c r="E14" s="7"/>
      <c r="F14" s="7"/>
      <c r="G14" s="7">
        <v>28</v>
      </c>
      <c r="H14" s="7">
        <v>0</v>
      </c>
      <c r="I14" s="7">
        <f t="shared" si="0"/>
        <v>900000</v>
      </c>
      <c r="J14" s="7">
        <f>D14*B7/B8*G14</f>
        <v>6904.1095890410961</v>
      </c>
      <c r="K14" s="8">
        <f t="shared" ref="K14:K24" si="1">J14</f>
        <v>6904.1095890410961</v>
      </c>
      <c r="L14" s="9">
        <f t="shared" ref="L14:L24" si="2">K14*12%</f>
        <v>828.49315068493149</v>
      </c>
    </row>
    <row r="15" spans="1:12">
      <c r="A15" s="7" t="s">
        <v>59</v>
      </c>
      <c r="B15" s="10">
        <v>46082</v>
      </c>
      <c r="C15" s="10">
        <v>46112</v>
      </c>
      <c r="D15" s="7">
        <v>900000</v>
      </c>
      <c r="E15" s="7"/>
      <c r="F15" s="7"/>
      <c r="G15" s="7">
        <v>31</v>
      </c>
      <c r="H15" s="7">
        <v>0</v>
      </c>
      <c r="I15" s="7">
        <f t="shared" si="0"/>
        <v>900000</v>
      </c>
      <c r="J15" s="7">
        <f>D15*B7/B8*G15</f>
        <v>7643.8356164383567</v>
      </c>
      <c r="K15" s="8">
        <f t="shared" si="1"/>
        <v>7643.8356164383567</v>
      </c>
      <c r="L15" s="9">
        <f t="shared" si="2"/>
        <v>917.26027397260282</v>
      </c>
    </row>
    <row r="16" spans="1:12">
      <c r="A16" s="7" t="s">
        <v>60</v>
      </c>
      <c r="B16" s="10">
        <v>46113</v>
      </c>
      <c r="C16" s="10">
        <v>46142</v>
      </c>
      <c r="D16" s="7">
        <v>900000</v>
      </c>
      <c r="E16" s="7"/>
      <c r="F16" s="7"/>
      <c r="G16" s="7">
        <v>30</v>
      </c>
      <c r="H16" s="7">
        <v>0</v>
      </c>
      <c r="I16" s="7">
        <f t="shared" si="0"/>
        <v>900000</v>
      </c>
      <c r="J16" s="7">
        <f>D16*B7/B8*G16</f>
        <v>7397.2602739726035</v>
      </c>
      <c r="K16" s="8">
        <f t="shared" si="1"/>
        <v>7397.2602739726035</v>
      </c>
      <c r="L16" s="9">
        <f t="shared" si="2"/>
        <v>887.67123287671234</v>
      </c>
    </row>
    <row r="17" spans="1:12">
      <c r="A17" s="7" t="s">
        <v>61</v>
      </c>
      <c r="B17" s="10">
        <v>46143</v>
      </c>
      <c r="C17" s="10">
        <v>46173</v>
      </c>
      <c r="D17" s="7">
        <v>900000</v>
      </c>
      <c r="E17" s="7"/>
      <c r="F17" s="7"/>
      <c r="G17" s="7">
        <v>31</v>
      </c>
      <c r="H17" s="7">
        <v>0</v>
      </c>
      <c r="I17" s="7">
        <f t="shared" si="0"/>
        <v>900000</v>
      </c>
      <c r="J17" s="7">
        <f>D17*B7/B8*G17</f>
        <v>7643.8356164383567</v>
      </c>
      <c r="K17" s="8">
        <f t="shared" si="1"/>
        <v>7643.8356164383567</v>
      </c>
      <c r="L17" s="9">
        <f t="shared" si="2"/>
        <v>917.26027397260282</v>
      </c>
    </row>
    <row r="18" spans="1:12">
      <c r="A18" s="7" t="s">
        <v>62</v>
      </c>
      <c r="B18" s="10">
        <v>46174</v>
      </c>
      <c r="C18" s="10">
        <v>46203</v>
      </c>
      <c r="D18" s="7">
        <v>900000</v>
      </c>
      <c r="E18" s="7"/>
      <c r="F18" s="7"/>
      <c r="G18" s="7">
        <v>30</v>
      </c>
      <c r="H18" s="7">
        <v>0</v>
      </c>
      <c r="I18" s="7">
        <f t="shared" si="0"/>
        <v>900000</v>
      </c>
      <c r="J18" s="7">
        <f>D18*B7/B8*G18</f>
        <v>7397.2602739726035</v>
      </c>
      <c r="K18" s="8">
        <f t="shared" si="1"/>
        <v>7397.2602739726035</v>
      </c>
      <c r="L18" s="9">
        <f t="shared" si="2"/>
        <v>887.67123287671234</v>
      </c>
    </row>
    <row r="19" spans="1:12">
      <c r="A19" s="7" t="s">
        <v>12</v>
      </c>
      <c r="B19" s="10">
        <v>46204</v>
      </c>
      <c r="C19" s="10">
        <v>46234</v>
      </c>
      <c r="D19" s="7">
        <v>900000</v>
      </c>
      <c r="E19" s="7"/>
      <c r="F19" s="7"/>
      <c r="G19" s="7">
        <v>31</v>
      </c>
      <c r="H19" s="7">
        <v>0</v>
      </c>
      <c r="I19" s="7">
        <f t="shared" si="0"/>
        <v>900000</v>
      </c>
      <c r="J19" s="7">
        <f>D19*B7/B8*G19</f>
        <v>7643.8356164383567</v>
      </c>
      <c r="K19" s="8">
        <f t="shared" si="1"/>
        <v>7643.8356164383567</v>
      </c>
      <c r="L19" s="9">
        <f t="shared" si="2"/>
        <v>917.26027397260282</v>
      </c>
    </row>
    <row r="20" spans="1:12">
      <c r="A20" s="7" t="s">
        <v>15</v>
      </c>
      <c r="B20" s="10">
        <v>46235</v>
      </c>
      <c r="C20" s="10">
        <v>46265</v>
      </c>
      <c r="D20" s="7">
        <v>900000</v>
      </c>
      <c r="E20" s="7"/>
      <c r="F20" s="7"/>
      <c r="G20" s="7">
        <v>31</v>
      </c>
      <c r="H20" s="7">
        <v>0</v>
      </c>
      <c r="I20" s="7">
        <f t="shared" si="0"/>
        <v>900000</v>
      </c>
      <c r="J20" s="7">
        <f>D20*B7/B8*G20</f>
        <v>7643.8356164383567</v>
      </c>
      <c r="K20" s="8">
        <f t="shared" si="1"/>
        <v>7643.8356164383567</v>
      </c>
      <c r="L20" s="9">
        <f t="shared" si="2"/>
        <v>917.26027397260282</v>
      </c>
    </row>
    <row r="21" spans="1:12">
      <c r="A21" s="7" t="s">
        <v>18</v>
      </c>
      <c r="B21" s="10">
        <v>46266</v>
      </c>
      <c r="C21" s="10">
        <v>46295</v>
      </c>
      <c r="D21" s="7">
        <v>900000</v>
      </c>
      <c r="E21" s="7"/>
      <c r="F21" s="7"/>
      <c r="G21" s="7">
        <v>30</v>
      </c>
      <c r="H21" s="7">
        <v>0</v>
      </c>
      <c r="I21" s="7">
        <f t="shared" si="0"/>
        <v>900000</v>
      </c>
      <c r="J21" s="7">
        <f>D21*B7/B8*G21</f>
        <v>7397.2602739726035</v>
      </c>
      <c r="K21" s="8">
        <f t="shared" si="1"/>
        <v>7397.2602739726035</v>
      </c>
      <c r="L21" s="9">
        <f t="shared" si="2"/>
        <v>887.67123287671234</v>
      </c>
    </row>
    <row r="22" spans="1:12">
      <c r="A22" s="7" t="s">
        <v>21</v>
      </c>
      <c r="B22" s="10">
        <v>46296</v>
      </c>
      <c r="C22" s="10">
        <v>46326</v>
      </c>
      <c r="D22" s="7">
        <v>900000</v>
      </c>
      <c r="E22" s="7"/>
      <c r="F22" s="7"/>
      <c r="G22" s="7">
        <v>31</v>
      </c>
      <c r="H22" s="7">
        <v>0</v>
      </c>
      <c r="I22" s="7">
        <f t="shared" si="0"/>
        <v>900000</v>
      </c>
      <c r="J22" s="7">
        <f>D22*B7/B8*G22</f>
        <v>7643.8356164383567</v>
      </c>
      <c r="K22" s="8">
        <f t="shared" si="1"/>
        <v>7643.8356164383567</v>
      </c>
      <c r="L22" s="9">
        <f t="shared" si="2"/>
        <v>917.26027397260282</v>
      </c>
    </row>
    <row r="23" spans="1:12">
      <c r="A23" s="7" t="s">
        <v>24</v>
      </c>
      <c r="B23" s="10">
        <v>46327</v>
      </c>
      <c r="C23" s="10">
        <v>46356</v>
      </c>
      <c r="D23" s="7">
        <v>900000</v>
      </c>
      <c r="E23" s="10"/>
      <c r="F23" s="7"/>
      <c r="G23" s="7">
        <v>30</v>
      </c>
      <c r="H23" s="7">
        <v>0</v>
      </c>
      <c r="I23" s="7">
        <f t="shared" si="0"/>
        <v>900000</v>
      </c>
      <c r="J23" s="7">
        <f>D23*B7/B8*G23</f>
        <v>7397.2602739726035</v>
      </c>
      <c r="K23" s="8">
        <f t="shared" si="1"/>
        <v>7397.2602739726035</v>
      </c>
      <c r="L23" s="9">
        <f t="shared" si="2"/>
        <v>887.67123287671234</v>
      </c>
    </row>
    <row r="24" spans="1:12">
      <c r="A24" s="7" t="s">
        <v>27</v>
      </c>
      <c r="B24" s="10">
        <v>46357</v>
      </c>
      <c r="C24" s="10">
        <v>46387</v>
      </c>
      <c r="D24" s="7">
        <v>900000</v>
      </c>
      <c r="E24" s="7"/>
      <c r="F24" s="7"/>
      <c r="G24" s="7">
        <v>31</v>
      </c>
      <c r="H24" s="7">
        <v>0</v>
      </c>
      <c r="I24" s="7">
        <f t="shared" si="0"/>
        <v>900000</v>
      </c>
      <c r="J24" s="7">
        <f>D24*B7/B8*G24</f>
        <v>7643.8356164383567</v>
      </c>
      <c r="K24" s="8">
        <f t="shared" si="1"/>
        <v>7643.8356164383567</v>
      </c>
      <c r="L24" s="9">
        <f t="shared" si="2"/>
        <v>917.26027397260282</v>
      </c>
    </row>
    <row r="25" spans="1:12">
      <c r="A25" s="19" t="s">
        <v>37</v>
      </c>
      <c r="B25" s="19" t="s">
        <v>37</v>
      </c>
      <c r="C25" s="19" t="s">
        <v>37</v>
      </c>
      <c r="D25" s="19" t="s">
        <v>37</v>
      </c>
      <c r="E25" s="19" t="s">
        <v>37</v>
      </c>
      <c r="F25" s="19">
        <f>SUM(F13:F24)</f>
        <v>0</v>
      </c>
      <c r="G25" s="19" t="s">
        <v>37</v>
      </c>
      <c r="H25" s="19" t="s">
        <v>37</v>
      </c>
      <c r="I25" s="19" t="s">
        <v>37</v>
      </c>
      <c r="J25" s="11" t="s">
        <v>63</v>
      </c>
      <c r="K25" s="12">
        <f>SUM(K13:K24)</f>
        <v>90000.000000000015</v>
      </c>
      <c r="L25" s="13">
        <f>SUM(L13:L24)</f>
        <v>10800</v>
      </c>
    </row>
    <row r="28" spans="1:12" ht="14.4" thickBot="1">
      <c r="A28" s="4" t="s">
        <v>38</v>
      </c>
      <c r="J28" s="15"/>
    </row>
    <row r="29" spans="1:12" ht="14.4" thickBot="1">
      <c r="A29" s="14" t="s">
        <v>41</v>
      </c>
      <c r="E29" s="15"/>
      <c r="F29" s="20"/>
      <c r="G29" s="1" t="s">
        <v>42</v>
      </c>
      <c r="H29" s="15"/>
      <c r="I29" s="15"/>
      <c r="J29" s="21"/>
    </row>
    <row r="30" spans="1:12" ht="14.4" thickBot="1">
      <c r="A30" s="14"/>
      <c r="E30" s="15"/>
      <c r="H30" s="15"/>
      <c r="I30" s="15"/>
      <c r="J30" s="15"/>
    </row>
    <row r="31" spans="1:12" ht="14.4" thickBot="1">
      <c r="A31" s="16" t="s">
        <v>43</v>
      </c>
      <c r="E31" s="15"/>
      <c r="F31" s="20" t="s">
        <v>51</v>
      </c>
      <c r="G31" s="1" t="s">
        <v>42</v>
      </c>
      <c r="H31" s="15"/>
      <c r="I31" s="15"/>
      <c r="J31" s="21"/>
    </row>
    <row r="32" spans="1:12">
      <c r="J32" s="15"/>
    </row>
  </sheetData>
  <mergeCells count="1">
    <mergeCell ref="A1:K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2F365-7985-4E49-939B-3A86461C4B7A}">
  <dimension ref="A3:D16"/>
  <sheetViews>
    <sheetView workbookViewId="0">
      <selection activeCell="C21" sqref="C21"/>
    </sheetView>
  </sheetViews>
  <sheetFormatPr defaultRowHeight="13.8"/>
  <cols>
    <col min="1" max="4" width="15.69921875" customWidth="1"/>
  </cols>
  <sheetData>
    <row r="3" spans="1:4">
      <c r="A3" s="2" t="s">
        <v>53</v>
      </c>
      <c r="B3" s="24" t="s">
        <v>67</v>
      </c>
    </row>
    <row r="4" spans="1:4">
      <c r="A4" s="2" t="s">
        <v>54</v>
      </c>
      <c r="B4" s="2">
        <v>2026</v>
      </c>
    </row>
    <row r="5" spans="1:4" ht="69">
      <c r="A5" s="3" t="s">
        <v>39</v>
      </c>
      <c r="B5" s="46">
        <v>8.6199999999999999E-2</v>
      </c>
    </row>
    <row r="6" spans="1:4">
      <c r="A6" s="2" t="s">
        <v>2</v>
      </c>
      <c r="B6" s="46">
        <v>0.1</v>
      </c>
    </row>
    <row r="9" spans="1:4">
      <c r="A9" s="47" t="s">
        <v>32</v>
      </c>
      <c r="B9" s="47" t="s">
        <v>33</v>
      </c>
      <c r="C9" s="47" t="s">
        <v>66</v>
      </c>
      <c r="D9" s="48" t="s">
        <v>44</v>
      </c>
    </row>
    <row r="10" spans="1:4">
      <c r="A10" s="47">
        <v>1</v>
      </c>
      <c r="B10" s="47">
        <v>2</v>
      </c>
      <c r="C10" s="47">
        <v>3</v>
      </c>
      <c r="D10" s="48">
        <v>4</v>
      </c>
    </row>
    <row r="11" spans="1:4">
      <c r="A11" s="49">
        <v>45448</v>
      </c>
      <c r="B11" s="50">
        <v>288675</v>
      </c>
      <c r="C11" s="51">
        <f>'05.06.24 26'!K25</f>
        <v>28867.5</v>
      </c>
      <c r="D11" s="52">
        <f>'05.06.24 26'!L25</f>
        <v>3464.0999999999995</v>
      </c>
    </row>
    <row r="12" spans="1:4">
      <c r="A12" s="49">
        <v>45657</v>
      </c>
      <c r="B12" s="50">
        <v>900000</v>
      </c>
      <c r="C12" s="51">
        <f>'31.12.24 26'!K25</f>
        <v>90000.000000000015</v>
      </c>
      <c r="D12" s="52">
        <f>'31.12.24 26'!L25</f>
        <v>10800</v>
      </c>
    </row>
    <row r="13" spans="1:4">
      <c r="A13" s="53" t="s">
        <v>35</v>
      </c>
      <c r="B13" s="54">
        <f>SUM(B11:B12)</f>
        <v>1188675</v>
      </c>
      <c r="C13" s="55">
        <f>SUM(C11:C12)</f>
        <v>118867.50000000001</v>
      </c>
      <c r="D13" s="56">
        <f>SUM(D11:D12)</f>
        <v>14264.099999999999</v>
      </c>
    </row>
    <row r="16" spans="1:4" ht="14.4">
      <c r="A16" s="3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05.06.24</vt:lpstr>
      <vt:lpstr>31.12.24</vt:lpstr>
      <vt:lpstr>Sinteză 2024</vt:lpstr>
      <vt:lpstr>05.06.24 25</vt:lpstr>
      <vt:lpstr>31.12.24 25</vt:lpstr>
      <vt:lpstr>Sinteza 2025</vt:lpstr>
      <vt:lpstr>05.06.24 26</vt:lpstr>
      <vt:lpstr>31.12.24 26</vt:lpstr>
      <vt:lpstr>Sinteza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2026-10-03T10:28:56Z</cp:lastPrinted>
  <dcterms:modified xsi:type="dcterms:W3CDTF">2026-10-03T12:38:35Z</dcterms:modified>
</cp:coreProperties>
</file>